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Technologická část" sheetId="2" r:id="rId2"/>
    <sheet name="02 - Stavební část" sheetId="3" r:id="rId3"/>
    <sheet name="01N - Neoceňovat - dodávk..." sheetId="4" r:id="rId4"/>
    <sheet name="01 - Technologická část_01" sheetId="5" r:id="rId5"/>
    <sheet name="02 - Stavební část_01" sheetId="6" r:id="rId6"/>
    <sheet name="01N - Neoceňovat - dodávk..._01" sheetId="7" r:id="rId7"/>
    <sheet name="01 - Technologická část_02" sheetId="8" r:id="rId8"/>
    <sheet name="02 - Stavební část_02" sheetId="9" r:id="rId9"/>
    <sheet name="01 - Stavební část" sheetId="10" r:id="rId10"/>
    <sheet name="VON - 01" sheetId="11" r:id="rId11"/>
  </sheets>
  <definedNames>
    <definedName name="_xlnm.Print_Area" localSheetId="0">'Rekapitulace stavby'!$D$4:$AO$76,'Rekapitulace stavby'!$C$82:$AQ$109</definedName>
    <definedName name="_xlnm.Print_Titles" localSheetId="0">'Rekapitulace stavby'!$92:$92</definedName>
    <definedName name="_xlnm._FilterDatabase" localSheetId="1" hidden="1">'01 - Technologická část'!$C$130:$K$288</definedName>
    <definedName name="_xlnm.Print_Area" localSheetId="1">'01 - Technologická část'!$C$4:$J$76,'01 - Technologická část'!$C$82:$J$110,'01 - Technologická část'!$C$116:$K$288</definedName>
    <definedName name="_xlnm.Print_Titles" localSheetId="1">'01 - Technologická část'!$130:$130</definedName>
    <definedName name="_xlnm._FilterDatabase" localSheetId="2" hidden="1">'02 - Stavební část'!$C$123:$K$159</definedName>
    <definedName name="_xlnm.Print_Area" localSheetId="2">'02 - Stavební část'!$C$4:$J$76,'02 - Stavební část'!$C$82:$J$103,'02 - Stavební část'!$C$109:$K$159</definedName>
    <definedName name="_xlnm.Print_Titles" localSheetId="2">'02 - Stavební část'!$123:$123</definedName>
    <definedName name="_xlnm._FilterDatabase" localSheetId="3" hidden="1">'01N - Neoceňovat - dodávk...'!$C$120:$K$130</definedName>
    <definedName name="_xlnm.Print_Area" localSheetId="3">'01N - Neoceňovat - dodávk...'!$C$4:$J$76,'01N - Neoceňovat - dodávk...'!$C$82:$J$100,'01N - Neoceňovat - dodávk...'!$C$106:$K$130</definedName>
    <definedName name="_xlnm.Print_Titles" localSheetId="3">'01N - Neoceňovat - dodávk...'!$120:$120</definedName>
    <definedName name="_xlnm._FilterDatabase" localSheetId="4" hidden="1">'01 - Technologická část_01'!$C$130:$K$280</definedName>
    <definedName name="_xlnm.Print_Area" localSheetId="4">'01 - Technologická část_01'!$C$4:$J$76,'01 - Technologická část_01'!$C$82:$J$110,'01 - Technologická část_01'!$C$116:$K$280</definedName>
    <definedName name="_xlnm.Print_Titles" localSheetId="4">'01 - Technologická část_01'!$130:$130</definedName>
    <definedName name="_xlnm._FilterDatabase" localSheetId="5" hidden="1">'02 - Stavební část_01'!$C$123:$K$159</definedName>
    <definedName name="_xlnm.Print_Area" localSheetId="5">'02 - Stavební část_01'!$C$4:$J$76,'02 - Stavební část_01'!$C$82:$J$103,'02 - Stavební část_01'!$C$109:$K$159</definedName>
    <definedName name="_xlnm.Print_Titles" localSheetId="5">'02 - Stavební část_01'!$123:$123</definedName>
    <definedName name="_xlnm._FilterDatabase" localSheetId="6" hidden="1">'01N - Neoceňovat - dodávk..._01'!$C$120:$K$130</definedName>
    <definedName name="_xlnm.Print_Area" localSheetId="6">'01N - Neoceňovat - dodávk..._01'!$C$4:$J$76,'01N - Neoceňovat - dodávk..._01'!$C$82:$J$100,'01N - Neoceňovat - dodávk..._01'!$C$106:$K$130</definedName>
    <definedName name="_xlnm.Print_Titles" localSheetId="6">'01N - Neoceňovat - dodávk..._01'!$120:$120</definedName>
    <definedName name="_xlnm._FilterDatabase" localSheetId="7" hidden="1">'01 - Technologická část_02'!$C$128:$K$276</definedName>
    <definedName name="_xlnm.Print_Area" localSheetId="7">'01 - Technologická část_02'!$C$4:$J$76,'01 - Technologická část_02'!$C$82:$J$108,'01 - Technologická část_02'!$C$114:$K$276</definedName>
    <definedName name="_xlnm.Print_Titles" localSheetId="7">'01 - Technologická část_02'!$128:$128</definedName>
    <definedName name="_xlnm._FilterDatabase" localSheetId="8" hidden="1">'02 - Stavební část_02'!$C$123:$K$155</definedName>
    <definedName name="_xlnm.Print_Area" localSheetId="8">'02 - Stavební část_02'!$C$4:$J$76,'02 - Stavební část_02'!$C$82:$J$103,'02 - Stavební část_02'!$C$109:$K$155</definedName>
    <definedName name="_xlnm.Print_Titles" localSheetId="8">'02 - Stavební část_02'!$123:$123</definedName>
    <definedName name="_xlnm._FilterDatabase" localSheetId="9" hidden="1">'01 - Stavební část'!$C$122:$K$169</definedName>
    <definedName name="_xlnm.Print_Area" localSheetId="9">'01 - Stavební část'!$C$4:$J$76,'01 - Stavební část'!$C$82:$J$102,'01 - Stavební část'!$C$108:$K$169</definedName>
    <definedName name="_xlnm.Print_Titles" localSheetId="9">'01 - Stavební část'!$122:$122</definedName>
    <definedName name="_xlnm._FilterDatabase" localSheetId="10" hidden="1">'VON - 01'!$C$117:$K$170</definedName>
    <definedName name="_xlnm.Print_Area" localSheetId="10">'VON - 01'!$C$4:$J$76,'VON - 01'!$C$82:$J$99,'VON - 01'!$C$105:$K$170</definedName>
    <definedName name="_xlnm.Print_Titles" localSheetId="10">'VON - 01'!$117:$117</definedName>
  </definedNames>
  <calcPr/>
</workbook>
</file>

<file path=xl/calcChain.xml><?xml version="1.0" encoding="utf-8"?>
<calcChain xmlns="http://schemas.openxmlformats.org/spreadsheetml/2006/main">
  <c i="11" l="1" r="J37"/>
  <c r="J36"/>
  <c i="1" r="AY108"/>
  <c i="11" r="J35"/>
  <c i="1" r="AX108"/>
  <c i="11" r="BI169"/>
  <c r="BH169"/>
  <c r="BF169"/>
  <c r="BE169"/>
  <c r="T169"/>
  <c r="R169"/>
  <c r="P169"/>
  <c r="BI167"/>
  <c r="BH167"/>
  <c r="BF167"/>
  <c r="BE167"/>
  <c r="T167"/>
  <c r="R167"/>
  <c r="P167"/>
  <c r="BI165"/>
  <c r="BH165"/>
  <c r="BF165"/>
  <c r="BE165"/>
  <c r="T165"/>
  <c r="R165"/>
  <c r="P165"/>
  <c r="BI164"/>
  <c r="BH164"/>
  <c r="BF164"/>
  <c r="BE164"/>
  <c r="T164"/>
  <c r="R164"/>
  <c r="P164"/>
  <c r="BI161"/>
  <c r="BH161"/>
  <c r="BF161"/>
  <c r="BE161"/>
  <c r="T161"/>
  <c r="R161"/>
  <c r="P161"/>
  <c r="BI158"/>
  <c r="BH158"/>
  <c r="BF158"/>
  <c r="BE158"/>
  <c r="T158"/>
  <c r="R158"/>
  <c r="P158"/>
  <c r="BI155"/>
  <c r="BH155"/>
  <c r="BF155"/>
  <c r="BE155"/>
  <c r="T155"/>
  <c r="R155"/>
  <c r="P155"/>
  <c r="BI152"/>
  <c r="BH152"/>
  <c r="BF152"/>
  <c r="BE152"/>
  <c r="T152"/>
  <c r="R152"/>
  <c r="P152"/>
  <c r="BI149"/>
  <c r="BH149"/>
  <c r="BF149"/>
  <c r="BE149"/>
  <c r="T149"/>
  <c r="R149"/>
  <c r="P149"/>
  <c r="BI146"/>
  <c r="BH146"/>
  <c r="BF146"/>
  <c r="BE146"/>
  <c r="T146"/>
  <c r="R146"/>
  <c r="P146"/>
  <c r="BI143"/>
  <c r="BH143"/>
  <c r="BF143"/>
  <c r="BE143"/>
  <c r="T143"/>
  <c r="R143"/>
  <c r="P143"/>
  <c r="BI142"/>
  <c r="BH142"/>
  <c r="BF142"/>
  <c r="BE142"/>
  <c r="T142"/>
  <c r="R142"/>
  <c r="P142"/>
  <c r="BI141"/>
  <c r="BH141"/>
  <c r="BF141"/>
  <c r="BE141"/>
  <c r="T141"/>
  <c r="R141"/>
  <c r="P141"/>
  <c r="BI138"/>
  <c r="BH138"/>
  <c r="BF138"/>
  <c r="BE138"/>
  <c r="T138"/>
  <c r="R138"/>
  <c r="P138"/>
  <c r="BI135"/>
  <c r="BH135"/>
  <c r="BF135"/>
  <c r="BE135"/>
  <c r="T135"/>
  <c r="R135"/>
  <c r="P135"/>
  <c r="BI132"/>
  <c r="BH132"/>
  <c r="BF132"/>
  <c r="BE132"/>
  <c r="T132"/>
  <c r="R132"/>
  <c r="P132"/>
  <c r="BI130"/>
  <c r="BH130"/>
  <c r="BF130"/>
  <c r="BE130"/>
  <c r="T130"/>
  <c r="R130"/>
  <c r="P130"/>
  <c r="BI128"/>
  <c r="BH128"/>
  <c r="BF128"/>
  <c r="BE128"/>
  <c r="T128"/>
  <c r="R128"/>
  <c r="P128"/>
  <c r="BI126"/>
  <c r="BH126"/>
  <c r="BF126"/>
  <c r="BE126"/>
  <c r="T126"/>
  <c r="R126"/>
  <c r="P126"/>
  <c r="BI124"/>
  <c r="BH124"/>
  <c r="BF124"/>
  <c r="BE124"/>
  <c r="T124"/>
  <c r="R124"/>
  <c r="P124"/>
  <c r="BI122"/>
  <c r="BH122"/>
  <c r="BF122"/>
  <c r="BE122"/>
  <c r="T122"/>
  <c r="R122"/>
  <c r="P122"/>
  <c r="BI120"/>
  <c r="BH120"/>
  <c r="BF120"/>
  <c r="BE120"/>
  <c r="T120"/>
  <c r="R120"/>
  <c r="P120"/>
  <c r="J115"/>
  <c r="F114"/>
  <c r="F112"/>
  <c r="E110"/>
  <c r="J92"/>
  <c r="F91"/>
  <c r="F89"/>
  <c r="E87"/>
  <c r="J21"/>
  <c r="E21"/>
  <c r="J114"/>
  <c r="J20"/>
  <c r="J18"/>
  <c r="E18"/>
  <c r="F115"/>
  <c r="J17"/>
  <c r="J12"/>
  <c r="J89"/>
  <c r="E7"/>
  <c r="E108"/>
  <c i="10" r="J39"/>
  <c r="J38"/>
  <c i="1" r="AY107"/>
  <c i="10" r="J37"/>
  <c i="1" r="AX107"/>
  <c i="10" r="BI168"/>
  <c r="BH168"/>
  <c r="BF168"/>
  <c r="BE168"/>
  <c r="T168"/>
  <c r="T167"/>
  <c r="R168"/>
  <c r="R167"/>
  <c r="P168"/>
  <c r="P167"/>
  <c r="BI165"/>
  <c r="BH165"/>
  <c r="BF165"/>
  <c r="BE165"/>
  <c r="T165"/>
  <c r="R165"/>
  <c r="P165"/>
  <c r="BI164"/>
  <c r="BH164"/>
  <c r="BF164"/>
  <c r="BE164"/>
  <c r="T164"/>
  <c r="R164"/>
  <c r="P164"/>
  <c r="BI163"/>
  <c r="BH163"/>
  <c r="BF163"/>
  <c r="BE163"/>
  <c r="T163"/>
  <c r="R163"/>
  <c r="P163"/>
  <c r="BI162"/>
  <c r="BH162"/>
  <c r="BF162"/>
  <c r="BE162"/>
  <c r="T162"/>
  <c r="R162"/>
  <c r="P162"/>
  <c r="BI161"/>
  <c r="BH161"/>
  <c r="BF161"/>
  <c r="BE161"/>
  <c r="T161"/>
  <c r="R161"/>
  <c r="P161"/>
  <c r="BI160"/>
  <c r="BH160"/>
  <c r="BF160"/>
  <c r="BE160"/>
  <c r="T160"/>
  <c r="R160"/>
  <c r="P160"/>
  <c r="BI158"/>
  <c r="BH158"/>
  <c r="BF158"/>
  <c r="BE158"/>
  <c r="T158"/>
  <c r="R158"/>
  <c r="P158"/>
  <c r="BI156"/>
  <c r="BH156"/>
  <c r="BF156"/>
  <c r="BE156"/>
  <c r="T156"/>
  <c r="R156"/>
  <c r="P156"/>
  <c r="BI154"/>
  <c r="BH154"/>
  <c r="BF154"/>
  <c r="BE154"/>
  <c r="T154"/>
  <c r="R154"/>
  <c r="P154"/>
  <c r="BI152"/>
  <c r="BH152"/>
  <c r="BF152"/>
  <c r="BE152"/>
  <c r="T152"/>
  <c r="R152"/>
  <c r="P152"/>
  <c r="BI150"/>
  <c r="BH150"/>
  <c r="BF150"/>
  <c r="BE150"/>
  <c r="T150"/>
  <c r="R150"/>
  <c r="P150"/>
  <c r="BI148"/>
  <c r="BH148"/>
  <c r="BF148"/>
  <c r="BE148"/>
  <c r="T148"/>
  <c r="R148"/>
  <c r="P148"/>
  <c r="BI145"/>
  <c r="BH145"/>
  <c r="BF145"/>
  <c r="BE145"/>
  <c r="T145"/>
  <c r="R145"/>
  <c r="P145"/>
  <c r="BI143"/>
  <c r="BH143"/>
  <c r="BF143"/>
  <c r="BE143"/>
  <c r="T143"/>
  <c r="R143"/>
  <c r="P143"/>
  <c r="BI141"/>
  <c r="BH141"/>
  <c r="BF141"/>
  <c r="BE141"/>
  <c r="T141"/>
  <c r="R141"/>
  <c r="P141"/>
  <c r="BI139"/>
  <c r="BH139"/>
  <c r="BF139"/>
  <c r="BE139"/>
  <c r="T139"/>
  <c r="R139"/>
  <c r="P139"/>
  <c r="BI137"/>
  <c r="BH137"/>
  <c r="BF137"/>
  <c r="BE137"/>
  <c r="T137"/>
  <c r="R137"/>
  <c r="P137"/>
  <c r="BI135"/>
  <c r="BH135"/>
  <c r="BF135"/>
  <c r="BE135"/>
  <c r="T135"/>
  <c r="R135"/>
  <c r="P135"/>
  <c r="BI133"/>
  <c r="BH133"/>
  <c r="BF133"/>
  <c r="BE133"/>
  <c r="T133"/>
  <c r="R133"/>
  <c r="P133"/>
  <c r="BI131"/>
  <c r="BH131"/>
  <c r="BF131"/>
  <c r="BE131"/>
  <c r="T131"/>
  <c r="R131"/>
  <c r="P131"/>
  <c r="BI129"/>
  <c r="BH129"/>
  <c r="BF129"/>
  <c r="BE129"/>
  <c r="T129"/>
  <c r="R129"/>
  <c r="P129"/>
  <c r="BI127"/>
  <c r="BH127"/>
  <c r="BF127"/>
  <c r="BE127"/>
  <c r="T127"/>
  <c r="R127"/>
  <c r="P127"/>
  <c r="BI125"/>
  <c r="BH125"/>
  <c r="BF125"/>
  <c r="BE125"/>
  <c r="T125"/>
  <c r="R125"/>
  <c r="P125"/>
  <c r="J120"/>
  <c r="F117"/>
  <c r="E115"/>
  <c r="J94"/>
  <c r="F91"/>
  <c r="E89"/>
  <c r="J23"/>
  <c r="E23"/>
  <c r="J93"/>
  <c r="J22"/>
  <c r="J20"/>
  <c r="E20"/>
  <c r="F120"/>
  <c r="J19"/>
  <c r="J17"/>
  <c r="E17"/>
  <c r="F119"/>
  <c r="J16"/>
  <c r="J14"/>
  <c r="J117"/>
  <c r="E7"/>
  <c r="E111"/>
  <c i="9" r="J125"/>
  <c r="J39"/>
  <c r="J38"/>
  <c i="1" r="AY105"/>
  <c i="9" r="J37"/>
  <c i="1" r="AX105"/>
  <c i="9"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99"/>
  <c r="J121"/>
  <c r="F120"/>
  <c r="F118"/>
  <c r="E116"/>
  <c r="J94"/>
  <c r="F93"/>
  <c r="F91"/>
  <c r="E89"/>
  <c r="J23"/>
  <c r="E23"/>
  <c r="J93"/>
  <c r="J22"/>
  <c r="J20"/>
  <c r="E20"/>
  <c r="F121"/>
  <c r="J19"/>
  <c r="J14"/>
  <c r="J118"/>
  <c r="E7"/>
  <c r="E112"/>
  <c i="8" r="J39"/>
  <c r="J38"/>
  <c i="1" r="AY104"/>
  <c i="8" r="J37"/>
  <c i="1" r="AX104"/>
  <c i="8"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T267"/>
  <c r="R268"/>
  <c r="R267"/>
  <c r="P268"/>
  <c r="P267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26"/>
  <c r="F125"/>
  <c r="F123"/>
  <c r="E121"/>
  <c r="J94"/>
  <c r="F93"/>
  <c r="F91"/>
  <c r="E89"/>
  <c r="J23"/>
  <c r="E23"/>
  <c r="J125"/>
  <c r="J22"/>
  <c r="J20"/>
  <c r="E20"/>
  <c r="F126"/>
  <c r="J19"/>
  <c r="J14"/>
  <c r="J91"/>
  <c r="E7"/>
  <c r="E117"/>
  <c i="7" r="J39"/>
  <c r="J38"/>
  <c i="1" r="AY102"/>
  <c i="7" r="J37"/>
  <c i="1" r="AX102"/>
  <c i="7" r="BI130"/>
  <c r="BH130"/>
  <c r="BF130"/>
  <c r="BE130"/>
  <c r="T130"/>
  <c r="R130"/>
  <c r="P130"/>
  <c r="BI129"/>
  <c r="BH129"/>
  <c r="BF129"/>
  <c r="BE129"/>
  <c r="T129"/>
  <c r="R129"/>
  <c r="P129"/>
  <c r="BI128"/>
  <c r="BH128"/>
  <c r="BF128"/>
  <c r="BE128"/>
  <c r="T128"/>
  <c r="R128"/>
  <c r="P128"/>
  <c r="BI127"/>
  <c r="BH127"/>
  <c r="BF127"/>
  <c r="BE127"/>
  <c r="T127"/>
  <c r="R127"/>
  <c r="P127"/>
  <c r="BI126"/>
  <c r="BH126"/>
  <c r="BF126"/>
  <c r="BE126"/>
  <c r="T126"/>
  <c r="R126"/>
  <c r="P126"/>
  <c r="BI125"/>
  <c r="BH125"/>
  <c r="BF125"/>
  <c r="BE125"/>
  <c r="T125"/>
  <c r="R125"/>
  <c r="P125"/>
  <c r="BI124"/>
  <c r="BH124"/>
  <c r="BF124"/>
  <c r="BE124"/>
  <c r="T124"/>
  <c r="R124"/>
  <c r="P124"/>
  <c r="BI123"/>
  <c r="BH123"/>
  <c r="BF123"/>
  <c r="BE123"/>
  <c r="T123"/>
  <c r="R123"/>
  <c r="P123"/>
  <c r="J118"/>
  <c r="F117"/>
  <c r="F115"/>
  <c r="E113"/>
  <c r="J94"/>
  <c r="F93"/>
  <c r="F91"/>
  <c r="E89"/>
  <c r="J23"/>
  <c r="E23"/>
  <c r="J117"/>
  <c r="J22"/>
  <c r="J20"/>
  <c r="E20"/>
  <c r="F118"/>
  <c r="J19"/>
  <c r="J14"/>
  <c r="J91"/>
  <c r="E7"/>
  <c r="E109"/>
  <c i="6" r="J125"/>
  <c r="J39"/>
  <c r="J38"/>
  <c i="1" r="AY101"/>
  <c i="6" r="J37"/>
  <c i="1" r="AX101"/>
  <c i="6"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99"/>
  <c r="J121"/>
  <c r="F120"/>
  <c r="F118"/>
  <c r="E116"/>
  <c r="J94"/>
  <c r="F93"/>
  <c r="F91"/>
  <c r="E89"/>
  <c r="J23"/>
  <c r="E23"/>
  <c r="J120"/>
  <c r="J22"/>
  <c r="J20"/>
  <c r="E20"/>
  <c r="F121"/>
  <c r="J19"/>
  <c r="J14"/>
  <c r="J118"/>
  <c r="E7"/>
  <c r="E112"/>
  <c i="5" r="J39"/>
  <c r="J38"/>
  <c i="1" r="AY100"/>
  <c i="5" r="J37"/>
  <c i="1" r="AX100"/>
  <c i="5"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J128"/>
  <c r="F127"/>
  <c r="F125"/>
  <c r="E123"/>
  <c r="J94"/>
  <c r="F93"/>
  <c r="F91"/>
  <c r="E89"/>
  <c r="J23"/>
  <c r="E23"/>
  <c r="J127"/>
  <c r="J22"/>
  <c r="J20"/>
  <c r="E20"/>
  <c r="F128"/>
  <c r="J19"/>
  <c r="J14"/>
  <c r="J91"/>
  <c r="E7"/>
  <c r="E119"/>
  <c i="4" r="J39"/>
  <c r="J38"/>
  <c i="1" r="AY98"/>
  <c i="4" r="J37"/>
  <c i="1" r="AX98"/>
  <c i="4" r="BI130"/>
  <c r="BH130"/>
  <c r="BF130"/>
  <c r="BE130"/>
  <c r="T130"/>
  <c r="R130"/>
  <c r="P130"/>
  <c r="BI129"/>
  <c r="BH129"/>
  <c r="BF129"/>
  <c r="BE129"/>
  <c r="T129"/>
  <c r="R129"/>
  <c r="P129"/>
  <c r="BI128"/>
  <c r="BH128"/>
  <c r="BF128"/>
  <c r="BE128"/>
  <c r="T128"/>
  <c r="R128"/>
  <c r="P128"/>
  <c r="BI127"/>
  <c r="BH127"/>
  <c r="BF127"/>
  <c r="BE127"/>
  <c r="T127"/>
  <c r="R127"/>
  <c r="P127"/>
  <c r="BI126"/>
  <c r="BH126"/>
  <c r="BF126"/>
  <c r="BE126"/>
  <c r="T126"/>
  <c r="R126"/>
  <c r="P126"/>
  <c r="BI125"/>
  <c r="BH125"/>
  <c r="BF125"/>
  <c r="BE125"/>
  <c r="T125"/>
  <c r="R125"/>
  <c r="P125"/>
  <c r="BI124"/>
  <c r="BH124"/>
  <c r="BF124"/>
  <c r="BE124"/>
  <c r="T124"/>
  <c r="R124"/>
  <c r="P124"/>
  <c r="BI123"/>
  <c r="BH123"/>
  <c r="BF123"/>
  <c r="BE123"/>
  <c r="T123"/>
  <c r="R123"/>
  <c r="P123"/>
  <c r="J118"/>
  <c r="F117"/>
  <c r="F115"/>
  <c r="E113"/>
  <c r="J94"/>
  <c r="F93"/>
  <c r="F91"/>
  <c r="E89"/>
  <c r="J23"/>
  <c r="E23"/>
  <c r="J117"/>
  <c r="J22"/>
  <c r="J20"/>
  <c r="E20"/>
  <c r="F94"/>
  <c r="J19"/>
  <c r="J14"/>
  <c r="J115"/>
  <c r="E7"/>
  <c r="E109"/>
  <c i="3" r="J125"/>
  <c r="J39"/>
  <c r="J38"/>
  <c i="1" r="AY97"/>
  <c i="3" r="J37"/>
  <c i="1" r="AX97"/>
  <c i="3"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99"/>
  <c r="J121"/>
  <c r="F120"/>
  <c r="F118"/>
  <c r="E116"/>
  <c r="J94"/>
  <c r="F93"/>
  <c r="F91"/>
  <c r="E89"/>
  <c r="J23"/>
  <c r="E23"/>
  <c r="J93"/>
  <c r="J22"/>
  <c r="J20"/>
  <c r="E20"/>
  <c r="F121"/>
  <c r="J19"/>
  <c r="J14"/>
  <c r="J91"/>
  <c r="E7"/>
  <c r="E112"/>
  <c i="2" r="J39"/>
  <c r="J38"/>
  <c i="1" r="AY96"/>
  <c i="2" r="J37"/>
  <c i="1" r="AX96"/>
  <c i="2"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J128"/>
  <c r="F127"/>
  <c r="F125"/>
  <c r="E123"/>
  <c r="J94"/>
  <c r="F93"/>
  <c r="F91"/>
  <c r="E89"/>
  <c r="J23"/>
  <c r="E23"/>
  <c r="J93"/>
  <c r="J22"/>
  <c r="J20"/>
  <c r="E20"/>
  <c r="F128"/>
  <c r="J19"/>
  <c r="J14"/>
  <c r="J91"/>
  <c r="E7"/>
  <c r="E119"/>
  <c i="1" r="L90"/>
  <c r="AM90"/>
  <c r="AM89"/>
  <c r="L89"/>
  <c r="AM87"/>
  <c r="L87"/>
  <c r="L85"/>
  <c r="L84"/>
  <c i="11" r="BK169"/>
  <c r="BK167"/>
  <c r="J165"/>
  <c r="BK161"/>
  <c r="J158"/>
  <c r="BK155"/>
  <c r="BK152"/>
  <c r="J149"/>
  <c r="BK141"/>
  <c r="J138"/>
  <c r="J135"/>
  <c r="BK128"/>
  <c r="J126"/>
  <c r="BK122"/>
  <c i="10" r="J164"/>
  <c r="J163"/>
  <c r="BK162"/>
  <c r="J160"/>
  <c r="J156"/>
  <c r="BK150"/>
  <c r="J148"/>
  <c r="BK143"/>
  <c r="BK139"/>
  <c r="BK137"/>
  <c r="J135"/>
  <c r="BK129"/>
  <c r="J125"/>
  <c i="9" r="BK149"/>
  <c r="BK148"/>
  <c r="BK144"/>
  <c r="J143"/>
  <c r="BK141"/>
  <c r="J132"/>
  <c i="8" r="BK276"/>
  <c r="J276"/>
  <c r="BK275"/>
  <c r="BK274"/>
  <c r="J272"/>
  <c r="J271"/>
  <c r="J266"/>
  <c r="BK264"/>
  <c r="J263"/>
  <c r="J262"/>
  <c r="BK261"/>
  <c r="J261"/>
  <c r="J260"/>
  <c r="BK259"/>
  <c r="J258"/>
  <c r="J256"/>
  <c r="J254"/>
  <c r="BK251"/>
  <c r="BK250"/>
  <c r="J249"/>
  <c r="BK248"/>
  <c r="BK247"/>
  <c r="J246"/>
  <c r="BK243"/>
  <c r="BK241"/>
  <c r="J240"/>
  <c r="J238"/>
  <c r="BK227"/>
  <c r="J226"/>
  <c r="BK225"/>
  <c r="BK224"/>
  <c r="J220"/>
  <c r="BK219"/>
  <c r="J217"/>
  <c r="J216"/>
  <c r="J213"/>
  <c r="BK212"/>
  <c r="BK209"/>
  <c r="J208"/>
  <c r="J204"/>
  <c r="J203"/>
  <c r="J201"/>
  <c r="J198"/>
  <c r="J196"/>
  <c r="J195"/>
  <c r="BK187"/>
  <c r="BK183"/>
  <c r="J182"/>
  <c r="J181"/>
  <c r="BK180"/>
  <c r="BK176"/>
  <c r="BK174"/>
  <c r="J171"/>
  <c r="BK170"/>
  <c r="BK168"/>
  <c r="J166"/>
  <c r="J165"/>
  <c r="BK164"/>
  <c r="BK161"/>
  <c r="J155"/>
  <c r="J154"/>
  <c r="J153"/>
  <c r="BK151"/>
  <c r="BK148"/>
  <c r="BK147"/>
  <c r="BK146"/>
  <c r="BK145"/>
  <c r="J144"/>
  <c r="BK143"/>
  <c r="J142"/>
  <c r="J140"/>
  <c r="J137"/>
  <c r="J134"/>
  <c i="7" r="J129"/>
  <c r="BK128"/>
  <c r="BK127"/>
  <c r="J123"/>
  <c i="6" r="BK159"/>
  <c r="BK158"/>
  <c r="BK157"/>
  <c r="BK156"/>
  <c r="J148"/>
  <c r="BK147"/>
  <c r="BK146"/>
  <c r="J144"/>
  <c r="BK141"/>
  <c r="J140"/>
  <c r="BK138"/>
  <c r="BK136"/>
  <c r="BK134"/>
  <c r="J128"/>
  <c i="5" r="J278"/>
  <c r="BK276"/>
  <c r="BK275"/>
  <c r="J264"/>
  <c r="BK263"/>
  <c r="BK256"/>
  <c r="BK251"/>
  <c r="J247"/>
  <c r="J243"/>
  <c r="BK242"/>
  <c r="J238"/>
  <c r="J235"/>
  <c r="BK234"/>
  <c r="J233"/>
  <c r="J228"/>
  <c r="J227"/>
  <c r="BK225"/>
  <c r="BK220"/>
  <c r="BK217"/>
  <c r="BK215"/>
  <c r="J214"/>
  <c r="J213"/>
  <c r="J212"/>
  <c r="BK211"/>
  <c r="J210"/>
  <c r="J209"/>
  <c r="BK208"/>
  <c r="J207"/>
  <c r="J200"/>
  <c r="BK199"/>
  <c r="BK198"/>
  <c r="BK195"/>
  <c r="J194"/>
  <c r="BK192"/>
  <c r="J191"/>
  <c r="J189"/>
  <c r="BK185"/>
  <c r="J182"/>
  <c r="BK181"/>
  <c r="J180"/>
  <c r="J176"/>
  <c r="J174"/>
  <c r="BK173"/>
  <c r="BK172"/>
  <c r="J171"/>
  <c r="BK166"/>
  <c r="J164"/>
  <c r="J163"/>
  <c r="BK162"/>
  <c r="J161"/>
  <c r="J160"/>
  <c r="BK154"/>
  <c r="BK153"/>
  <c r="BK152"/>
  <c r="J151"/>
  <c r="BK145"/>
  <c r="J144"/>
  <c r="BK139"/>
  <c r="J138"/>
  <c r="BK137"/>
  <c r="J136"/>
  <c r="BK134"/>
  <c r="BK133"/>
  <c i="4" r="BK130"/>
  <c r="BK125"/>
  <c i="3" r="J159"/>
  <c r="BK158"/>
  <c r="BK157"/>
  <c r="J156"/>
  <c r="J153"/>
  <c r="BK150"/>
  <c r="J146"/>
  <c r="BK144"/>
  <c r="BK142"/>
  <c r="BK141"/>
  <c r="BK140"/>
  <c r="BK138"/>
  <c r="J136"/>
  <c r="BK134"/>
  <c r="J130"/>
  <c r="J128"/>
  <c i="2" r="BK284"/>
  <c r="J278"/>
  <c r="J277"/>
  <c r="BK275"/>
  <c r="BK272"/>
  <c r="J263"/>
  <c r="BK262"/>
  <c r="J261"/>
  <c r="J257"/>
  <c r="BK256"/>
  <c r="J254"/>
  <c r="J253"/>
  <c r="BK251"/>
  <c r="J250"/>
  <c r="BK245"/>
  <c r="BK244"/>
  <c r="BK243"/>
  <c r="J241"/>
  <c r="J238"/>
  <c r="J236"/>
  <c r="BK231"/>
  <c r="J230"/>
  <c r="J225"/>
  <c r="J221"/>
  <c r="BK219"/>
  <c r="J218"/>
  <c r="BK214"/>
  <c r="J208"/>
  <c r="J206"/>
  <c r="BK203"/>
  <c r="BK196"/>
  <c r="J195"/>
  <c r="BK193"/>
  <c r="BK189"/>
  <c r="BK188"/>
  <c r="J186"/>
  <c r="J184"/>
  <c r="BK183"/>
  <c r="J182"/>
  <c r="J181"/>
  <c r="BK180"/>
  <c r="J179"/>
  <c r="BK178"/>
  <c r="BK175"/>
  <c r="J174"/>
  <c r="J172"/>
  <c r="BK171"/>
  <c r="BK166"/>
  <c r="J165"/>
  <c r="BK162"/>
  <c r="BK161"/>
  <c r="J160"/>
  <c r="BK159"/>
  <c r="BK158"/>
  <c r="J155"/>
  <c r="J150"/>
  <c r="J145"/>
  <c r="J144"/>
  <c r="J142"/>
  <c r="J141"/>
  <c r="BK140"/>
  <c r="BK138"/>
  <c r="BK137"/>
  <c r="BK136"/>
  <c r="BK135"/>
  <c r="BK134"/>
  <c i="1" r="AS106"/>
  <c r="AS95"/>
  <c i="11" r="J169"/>
  <c r="J167"/>
  <c r="BK165"/>
  <c r="BK164"/>
  <c r="J164"/>
  <c r="J161"/>
  <c r="BK158"/>
  <c r="J155"/>
  <c r="J152"/>
  <c r="BK149"/>
  <c r="J146"/>
  <c r="J143"/>
  <c r="J142"/>
  <c r="BK138"/>
  <c r="BK135"/>
  <c r="J132"/>
  <c r="BK130"/>
  <c r="BK124"/>
  <c r="J120"/>
  <c i="10" r="BK168"/>
  <c r="BK163"/>
  <c r="BK160"/>
  <c r="BK158"/>
  <c r="BK154"/>
  <c r="J152"/>
  <c r="BK148"/>
  <c r="BK145"/>
  <c r="J143"/>
  <c r="J133"/>
  <c r="J131"/>
  <c r="J129"/>
  <c r="BK125"/>
  <c i="9" r="BK155"/>
  <c r="J154"/>
  <c r="BK153"/>
  <c r="J152"/>
  <c r="J141"/>
  <c r="BK139"/>
  <c r="J138"/>
  <c r="J136"/>
  <c r="J130"/>
  <c r="BK128"/>
  <c i="8" r="J270"/>
  <c r="J268"/>
  <c r="BK262"/>
  <c r="J253"/>
  <c r="BK252"/>
  <c r="J251"/>
  <c r="BK249"/>
  <c r="J248"/>
  <c r="BK245"/>
  <c r="J243"/>
  <c r="J241"/>
  <c r="J236"/>
  <c r="BK234"/>
  <c r="BK233"/>
  <c r="BK229"/>
  <c r="J228"/>
  <c r="J225"/>
  <c r="J222"/>
  <c r="BK218"/>
  <c r="J215"/>
  <c r="J214"/>
  <c r="J209"/>
  <c r="BK208"/>
  <c r="BK206"/>
  <c r="J205"/>
  <c r="BK201"/>
  <c r="J197"/>
  <c r="BK195"/>
  <c r="BK194"/>
  <c r="J193"/>
  <c r="J192"/>
  <c r="BK190"/>
  <c r="BK189"/>
  <c r="J188"/>
  <c r="BK185"/>
  <c r="BK184"/>
  <c r="BK181"/>
  <c r="J180"/>
  <c r="BK179"/>
  <c r="J178"/>
  <c r="J177"/>
  <c r="J176"/>
  <c r="BK175"/>
  <c r="BK173"/>
  <c r="J172"/>
  <c r="BK167"/>
  <c r="BK166"/>
  <c r="J164"/>
  <c r="J163"/>
  <c r="J162"/>
  <c r="BK160"/>
  <c r="BK159"/>
  <c r="BK158"/>
  <c r="J156"/>
  <c r="BK150"/>
  <c r="J149"/>
  <c r="J148"/>
  <c r="J143"/>
  <c r="J141"/>
  <c r="BK138"/>
  <c r="BK137"/>
  <c r="BK136"/>
  <c r="BK135"/>
  <c r="J132"/>
  <c r="BK131"/>
  <c i="7" r="BK129"/>
  <c r="J126"/>
  <c i="6" r="J159"/>
  <c r="J156"/>
  <c r="J153"/>
  <c r="BK152"/>
  <c r="J150"/>
  <c r="BK148"/>
  <c r="J142"/>
  <c r="J141"/>
  <c r="BK132"/>
  <c r="BK130"/>
  <c r="BK128"/>
  <c i="5" r="BK280"/>
  <c r="J280"/>
  <c r="BK279"/>
  <c r="J279"/>
  <c r="BK278"/>
  <c r="J277"/>
  <c r="J272"/>
  <c r="J270"/>
  <c r="BK269"/>
  <c r="J267"/>
  <c r="BK261"/>
  <c r="J259"/>
  <c r="BK258"/>
  <c r="BK257"/>
  <c r="J256"/>
  <c r="BK255"/>
  <c r="BK254"/>
  <c r="J253"/>
  <c r="BK252"/>
  <c r="J250"/>
  <c r="J249"/>
  <c r="J248"/>
  <c r="BK246"/>
  <c r="J244"/>
  <c r="J240"/>
  <c r="BK238"/>
  <c r="J237"/>
  <c r="J236"/>
  <c r="BK235"/>
  <c r="J234"/>
  <c r="J232"/>
  <c r="BK230"/>
  <c r="BK228"/>
  <c r="J225"/>
  <c r="J222"/>
  <c r="BK219"/>
  <c r="BK218"/>
  <c r="J216"/>
  <c r="BK214"/>
  <c r="J211"/>
  <c r="BK210"/>
  <c r="BK209"/>
  <c r="J204"/>
  <c r="J203"/>
  <c r="BK202"/>
  <c r="J199"/>
  <c r="J196"/>
  <c r="BK193"/>
  <c r="J192"/>
  <c r="BK191"/>
  <c r="BK190"/>
  <c r="J187"/>
  <c r="BK183"/>
  <c r="J181"/>
  <c r="BK180"/>
  <c r="J179"/>
  <c r="BK175"/>
  <c r="BK174"/>
  <c r="J172"/>
  <c r="J167"/>
  <c r="J166"/>
  <c r="BK165"/>
  <c r="BK164"/>
  <c r="BK163"/>
  <c r="J162"/>
  <c r="BK161"/>
  <c r="BK160"/>
  <c r="J158"/>
  <c r="BK157"/>
  <c r="J156"/>
  <c r="J155"/>
  <c r="BK150"/>
  <c r="J149"/>
  <c r="J148"/>
  <c r="BK147"/>
  <c r="BK146"/>
  <c r="BK143"/>
  <c r="J142"/>
  <c r="BK141"/>
  <c r="BK140"/>
  <c r="J139"/>
  <c i="4" r="J130"/>
  <c r="BK129"/>
  <c r="BK128"/>
  <c r="BK124"/>
  <c r="BK123"/>
  <c i="3" r="BK159"/>
  <c r="J157"/>
  <c r="BK153"/>
  <c r="BK152"/>
  <c r="J150"/>
  <c r="J147"/>
  <c r="BK136"/>
  <c i="2" r="BK288"/>
  <c r="J288"/>
  <c r="BK287"/>
  <c r="J287"/>
  <c r="J286"/>
  <c r="BK285"/>
  <c r="J284"/>
  <c r="BK283"/>
  <c r="BK280"/>
  <c r="J276"/>
  <c r="J272"/>
  <c r="BK271"/>
  <c r="J269"/>
  <c r="J268"/>
  <c r="BK264"/>
  <c r="BK260"/>
  <c r="J259"/>
  <c r="BK252"/>
  <c r="BK248"/>
  <c r="J243"/>
  <c r="BK242"/>
  <c r="BK239"/>
  <c r="BK235"/>
  <c r="J234"/>
  <c r="J227"/>
  <c r="BK226"/>
  <c r="BK225"/>
  <c r="BK224"/>
  <c r="J220"/>
  <c r="J217"/>
  <c r="J216"/>
  <c r="J215"/>
  <c r="J214"/>
  <c r="J212"/>
  <c r="J207"/>
  <c r="BK205"/>
  <c r="BK202"/>
  <c r="BK201"/>
  <c r="BK200"/>
  <c r="J199"/>
  <c r="J197"/>
  <c r="BK195"/>
  <c r="BK192"/>
  <c r="J187"/>
  <c r="J180"/>
  <c r="J178"/>
  <c r="BK176"/>
  <c r="J175"/>
  <c r="J171"/>
  <c r="J170"/>
  <c r="BK169"/>
  <c r="J168"/>
  <c r="J166"/>
  <c r="BK164"/>
  <c r="J159"/>
  <c r="BK157"/>
  <c r="BK156"/>
  <c r="BK154"/>
  <c r="BK152"/>
  <c r="BK142"/>
  <c r="BK141"/>
  <c r="J140"/>
  <c r="J139"/>
  <c i="11" r="BK146"/>
  <c r="BK143"/>
  <c r="BK142"/>
  <c r="J141"/>
  <c r="BK132"/>
  <c r="J130"/>
  <c r="BK126"/>
  <c r="J122"/>
  <c r="BK120"/>
  <c i="10" r="BK165"/>
  <c r="J162"/>
  <c r="J161"/>
  <c r="J154"/>
  <c r="BK152"/>
  <c r="J150"/>
  <c r="J145"/>
  <c r="BK141"/>
  <c r="J139"/>
  <c r="BK135"/>
  <c r="BK127"/>
  <c i="9" r="J155"/>
  <c r="BK154"/>
  <c r="BK152"/>
  <c r="J149"/>
  <c r="BK146"/>
  <c r="BK138"/>
  <c r="BK136"/>
  <c r="BK134"/>
  <c r="BK132"/>
  <c r="BK130"/>
  <c r="J128"/>
  <c i="8" r="J275"/>
  <c r="J274"/>
  <c r="BK273"/>
  <c r="BK268"/>
  <c r="J264"/>
  <c r="J259"/>
  <c r="J255"/>
  <c r="BK253"/>
  <c r="J252"/>
  <c r="J250"/>
  <c r="J244"/>
  <c r="BK242"/>
  <c r="BK238"/>
  <c r="J237"/>
  <c r="BK236"/>
  <c r="J235"/>
  <c r="J233"/>
  <c r="J232"/>
  <c r="J231"/>
  <c r="J229"/>
  <c r="BK228"/>
  <c r="J227"/>
  <c r="J224"/>
  <c r="J223"/>
  <c r="J221"/>
  <c r="J218"/>
  <c r="BK216"/>
  <c r="BK215"/>
  <c r="BK214"/>
  <c r="BK213"/>
  <c r="J212"/>
  <c r="J211"/>
  <c r="J210"/>
  <c r="J207"/>
  <c r="BK205"/>
  <c r="BK200"/>
  <c r="J199"/>
  <c r="BK192"/>
  <c r="J191"/>
  <c r="J190"/>
  <c r="J189"/>
  <c r="J187"/>
  <c r="J184"/>
  <c r="J183"/>
  <c r="BK182"/>
  <c r="J179"/>
  <c r="BK178"/>
  <c r="BK177"/>
  <c r="J175"/>
  <c r="J174"/>
  <c r="J173"/>
  <c r="BK172"/>
  <c r="BK171"/>
  <c r="J170"/>
  <c r="J168"/>
  <c r="J167"/>
  <c r="BK165"/>
  <c r="BK163"/>
  <c r="BK162"/>
  <c r="J161"/>
  <c r="J160"/>
  <c r="J158"/>
  <c r="BK157"/>
  <c r="BK156"/>
  <c r="BK155"/>
  <c r="BK154"/>
  <c r="BK152"/>
  <c r="BK149"/>
  <c r="J146"/>
  <c r="BK144"/>
  <c r="BK141"/>
  <c r="J139"/>
  <c r="J138"/>
  <c r="J136"/>
  <c r="J135"/>
  <c r="J133"/>
  <c i="7" r="J130"/>
  <c r="J128"/>
  <c r="J127"/>
  <c r="BK126"/>
  <c r="BK125"/>
  <c r="BK124"/>
  <c i="6" r="J158"/>
  <c r="J157"/>
  <c r="J152"/>
  <c r="BK150"/>
  <c r="J146"/>
  <c r="BK140"/>
  <c r="J138"/>
  <c r="J134"/>
  <c r="J132"/>
  <c i="5" r="J275"/>
  <c r="BK274"/>
  <c r="BK272"/>
  <c r="BK271"/>
  <c r="BK270"/>
  <c r="J268"/>
  <c r="BK267"/>
  <c r="J266"/>
  <c r="BK264"/>
  <c r="J263"/>
  <c r="J260"/>
  <c r="J257"/>
  <c r="J254"/>
  <c r="BK253"/>
  <c r="J251"/>
  <c r="BK250"/>
  <c r="BK249"/>
  <c r="BK247"/>
  <c r="J246"/>
  <c r="J245"/>
  <c r="BK244"/>
  <c r="J242"/>
  <c r="J241"/>
  <c r="BK237"/>
  <c r="BK232"/>
  <c r="J231"/>
  <c r="J230"/>
  <c r="J226"/>
  <c r="J224"/>
  <c r="J223"/>
  <c r="BK213"/>
  <c r="BK207"/>
  <c r="J206"/>
  <c r="BK201"/>
  <c r="BK200"/>
  <c r="J197"/>
  <c r="BK194"/>
  <c r="J193"/>
  <c r="BK189"/>
  <c r="J188"/>
  <c r="BK187"/>
  <c r="J185"/>
  <c r="J184"/>
  <c r="J183"/>
  <c r="BK182"/>
  <c r="BK179"/>
  <c r="J178"/>
  <c r="BK176"/>
  <c r="J175"/>
  <c r="BK171"/>
  <c r="BK170"/>
  <c r="J168"/>
  <c r="BK159"/>
  <c r="BK158"/>
  <c r="J153"/>
  <c r="J152"/>
  <c r="J150"/>
  <c r="J147"/>
  <c r="J146"/>
  <c r="J143"/>
  <c r="J141"/>
  <c r="J140"/>
  <c r="BK136"/>
  <c r="J135"/>
  <c r="J134"/>
  <c r="J133"/>
  <c i="4" r="J129"/>
  <c r="J128"/>
  <c r="BK127"/>
  <c r="J126"/>
  <c r="J125"/>
  <c i="3" r="BK156"/>
  <c r="J152"/>
  <c r="BK148"/>
  <c r="BK147"/>
  <c r="BK146"/>
  <c r="J141"/>
  <c r="J140"/>
  <c r="J132"/>
  <c i="2" r="BK286"/>
  <c r="BK282"/>
  <c r="J280"/>
  <c r="J279"/>
  <c r="BK278"/>
  <c r="J274"/>
  <c r="J271"/>
  <c r="BK268"/>
  <c r="J267"/>
  <c r="J266"/>
  <c r="BK265"/>
  <c r="J264"/>
  <c r="BK263"/>
  <c r="BK261"/>
  <c r="BK259"/>
  <c r="J258"/>
  <c r="BK257"/>
  <c r="J256"/>
  <c r="J255"/>
  <c r="BK253"/>
  <c r="J252"/>
  <c r="J251"/>
  <c r="BK250"/>
  <c r="BK249"/>
  <c r="J248"/>
  <c r="J246"/>
  <c r="J244"/>
  <c r="J242"/>
  <c r="BK241"/>
  <c r="J240"/>
  <c r="J239"/>
  <c r="BK238"/>
  <c r="BK234"/>
  <c r="J233"/>
  <c r="BK232"/>
  <c r="J231"/>
  <c r="J228"/>
  <c r="BK223"/>
  <c r="BK222"/>
  <c r="BK220"/>
  <c r="J219"/>
  <c r="BK218"/>
  <c r="BK216"/>
  <c r="BK212"/>
  <c r="BK211"/>
  <c r="BK210"/>
  <c r="J209"/>
  <c r="BK208"/>
  <c r="BK207"/>
  <c r="J205"/>
  <c r="BK204"/>
  <c r="J202"/>
  <c r="J200"/>
  <c r="BK199"/>
  <c r="BK198"/>
  <c r="J196"/>
  <c r="J193"/>
  <c r="BK191"/>
  <c r="J190"/>
  <c r="J189"/>
  <c r="J188"/>
  <c r="BK187"/>
  <c r="BK181"/>
  <c r="J176"/>
  <c r="BK173"/>
  <c r="BK170"/>
  <c r="BK167"/>
  <c r="BK165"/>
  <c r="J164"/>
  <c r="BK163"/>
  <c r="J162"/>
  <c r="J161"/>
  <c r="BK160"/>
  <c r="J157"/>
  <c r="J154"/>
  <c r="BK153"/>
  <c r="J152"/>
  <c r="BK151"/>
  <c r="BK150"/>
  <c r="BK149"/>
  <c r="J149"/>
  <c r="BK148"/>
  <c r="J148"/>
  <c r="BK147"/>
  <c r="J147"/>
  <c r="BK146"/>
  <c r="J146"/>
  <c r="BK145"/>
  <c r="BK144"/>
  <c r="J143"/>
  <c r="J137"/>
  <c r="J135"/>
  <c r="J134"/>
  <c r="J133"/>
  <c i="1" r="AS99"/>
  <c i="11" r="J128"/>
  <c r="J124"/>
  <c i="10" r="J168"/>
  <c r="J165"/>
  <c r="BK164"/>
  <c r="BK161"/>
  <c r="J158"/>
  <c r="BK156"/>
  <c r="J141"/>
  <c r="J137"/>
  <c r="BK133"/>
  <c r="BK131"/>
  <c r="J127"/>
  <c i="9" r="J153"/>
  <c r="J148"/>
  <c r="J146"/>
  <c r="J144"/>
  <c r="BK143"/>
  <c r="J139"/>
  <c r="J134"/>
  <c i="8" r="J273"/>
  <c r="BK272"/>
  <c r="BK271"/>
  <c r="BK270"/>
  <c r="BK266"/>
  <c r="BK263"/>
  <c r="BK260"/>
  <c r="BK258"/>
  <c r="BK256"/>
  <c r="BK255"/>
  <c r="BK254"/>
  <c r="J247"/>
  <c r="BK246"/>
  <c r="J245"/>
  <c r="BK244"/>
  <c r="J242"/>
  <c r="BK240"/>
  <c r="BK237"/>
  <c r="BK235"/>
  <c r="J234"/>
  <c r="BK232"/>
  <c r="BK231"/>
  <c r="BK226"/>
  <c r="BK223"/>
  <c r="BK222"/>
  <c r="BK221"/>
  <c r="BK220"/>
  <c r="J219"/>
  <c r="BK217"/>
  <c r="BK211"/>
  <c r="BK210"/>
  <c r="BK207"/>
  <c r="J206"/>
  <c r="BK204"/>
  <c r="BK203"/>
  <c r="J200"/>
  <c r="BK199"/>
  <c r="BK198"/>
  <c r="BK197"/>
  <c r="BK196"/>
  <c r="J194"/>
  <c r="BK193"/>
  <c r="BK191"/>
  <c r="BK188"/>
  <c r="J185"/>
  <c r="J159"/>
  <c r="J157"/>
  <c r="BK153"/>
  <c r="J152"/>
  <c r="J151"/>
  <c r="J150"/>
  <c r="J147"/>
  <c r="J145"/>
  <c r="BK142"/>
  <c r="BK140"/>
  <c r="BK139"/>
  <c r="BK134"/>
  <c r="BK133"/>
  <c r="BK132"/>
  <c r="J131"/>
  <c i="7" r="BK130"/>
  <c r="J125"/>
  <c r="J124"/>
  <c r="BK123"/>
  <c i="6" r="BK153"/>
  <c r="J147"/>
  <c r="BK144"/>
  <c r="BK142"/>
  <c r="J136"/>
  <c r="J130"/>
  <c i="5" r="BK277"/>
  <c r="J276"/>
  <c r="J274"/>
  <c r="J271"/>
  <c r="J269"/>
  <c r="BK268"/>
  <c r="BK266"/>
  <c r="J261"/>
  <c r="BK260"/>
  <c r="BK259"/>
  <c r="J258"/>
  <c r="J255"/>
  <c r="J252"/>
  <c r="BK248"/>
  <c r="BK245"/>
  <c r="BK243"/>
  <c r="BK241"/>
  <c r="BK240"/>
  <c r="BK236"/>
  <c r="BK233"/>
  <c r="BK231"/>
  <c r="BK227"/>
  <c r="BK226"/>
  <c r="BK224"/>
  <c r="BK223"/>
  <c r="BK222"/>
  <c r="J220"/>
  <c r="J219"/>
  <c r="J218"/>
  <c r="J217"/>
  <c r="BK216"/>
  <c r="J215"/>
  <c r="BK212"/>
  <c r="J208"/>
  <c r="BK206"/>
  <c r="BK204"/>
  <c r="BK203"/>
  <c r="J202"/>
  <c r="J201"/>
  <c r="J198"/>
  <c r="BK197"/>
  <c r="BK196"/>
  <c r="J195"/>
  <c r="J190"/>
  <c r="BK188"/>
  <c r="BK184"/>
  <c r="BK178"/>
  <c r="J173"/>
  <c r="J170"/>
  <c r="BK168"/>
  <c r="BK167"/>
  <c r="J165"/>
  <c r="J159"/>
  <c r="J157"/>
  <c r="BK156"/>
  <c r="BK155"/>
  <c r="J154"/>
  <c r="BK151"/>
  <c r="BK149"/>
  <c r="BK148"/>
  <c r="J145"/>
  <c r="BK144"/>
  <c r="BK142"/>
  <c r="BK138"/>
  <c r="J137"/>
  <c r="BK135"/>
  <c i="4" r="J127"/>
  <c r="BK126"/>
  <c r="J124"/>
  <c r="J123"/>
  <c i="3" r="J158"/>
  <c r="J148"/>
  <c r="J144"/>
  <c r="J142"/>
  <c r="J138"/>
  <c r="J134"/>
  <c r="BK132"/>
  <c r="BK130"/>
  <c r="BK128"/>
  <c i="2" r="J285"/>
  <c r="J283"/>
  <c r="J282"/>
  <c r="BK279"/>
  <c r="BK277"/>
  <c r="BK276"/>
  <c r="J275"/>
  <c r="BK274"/>
  <c r="BK269"/>
  <c r="BK267"/>
  <c r="BK266"/>
  <c r="J265"/>
  <c r="J262"/>
  <c r="J260"/>
  <c r="BK258"/>
  <c r="BK255"/>
  <c r="BK254"/>
  <c r="J249"/>
  <c r="BK246"/>
  <c r="J245"/>
  <c r="BK240"/>
  <c r="BK236"/>
  <c r="J235"/>
  <c r="BK233"/>
  <c r="J232"/>
  <c r="BK230"/>
  <c r="BK228"/>
  <c r="BK227"/>
  <c r="J226"/>
  <c r="J224"/>
  <c r="J223"/>
  <c r="J222"/>
  <c r="BK221"/>
  <c r="BK217"/>
  <c r="BK215"/>
  <c r="J211"/>
  <c r="J210"/>
  <c r="BK209"/>
  <c r="BK206"/>
  <c r="J204"/>
  <c r="J203"/>
  <c r="J201"/>
  <c r="J198"/>
  <c r="BK197"/>
  <c r="J192"/>
  <c r="J191"/>
  <c r="BK190"/>
  <c r="BK186"/>
  <c r="BK184"/>
  <c r="J183"/>
  <c r="BK182"/>
  <c r="BK179"/>
  <c r="BK174"/>
  <c r="J173"/>
  <c r="BK172"/>
  <c r="J169"/>
  <c r="BK168"/>
  <c r="J167"/>
  <c r="J163"/>
  <c r="J158"/>
  <c r="J156"/>
  <c r="BK155"/>
  <c r="J153"/>
  <c r="J151"/>
  <c r="BK143"/>
  <c r="BK139"/>
  <c r="J138"/>
  <c r="J136"/>
  <c r="BK133"/>
  <c i="1" r="AS103"/>
  <c i="2" l="1" r="BK132"/>
  <c r="BK185"/>
  <c r="J185"/>
  <c r="J101"/>
  <c r="P185"/>
  <c r="P177"/>
  <c r="P194"/>
  <c r="R213"/>
  <c r="T229"/>
  <c r="R237"/>
  <c r="P247"/>
  <c r="P270"/>
  <c r="P273"/>
  <c r="R281"/>
  <c i="3" r="BK127"/>
  <c r="BK126"/>
  <c r="BK155"/>
  <c r="J155"/>
  <c r="J102"/>
  <c i="4" r="R122"/>
  <c r="R121"/>
  <c i="5" r="BK132"/>
  <c r="BK177"/>
  <c r="J177"/>
  <c r="J101"/>
  <c r="BK186"/>
  <c r="J186"/>
  <c r="J102"/>
  <c r="BK205"/>
  <c r="J205"/>
  <c r="J103"/>
  <c r="BK221"/>
  <c r="J221"/>
  <c r="J104"/>
  <c r="R221"/>
  <c r="R229"/>
  <c r="R239"/>
  <c r="P262"/>
  <c r="P265"/>
  <c r="T273"/>
  <c i="6" r="R127"/>
  <c r="R126"/>
  <c r="R155"/>
  <c i="7" r="BK122"/>
  <c r="BK121"/>
  <c r="J121"/>
  <c r="J98"/>
  <c i="8" r="BK130"/>
  <c r="BK169"/>
  <c r="J169"/>
  <c r="J100"/>
  <c r="BK186"/>
  <c r="J186"/>
  <c r="J101"/>
  <c r="BK202"/>
  <c r="J202"/>
  <c r="J102"/>
  <c r="BK230"/>
  <c r="J230"/>
  <c r="J103"/>
  <c r="BK239"/>
  <c r="J239"/>
  <c r="J104"/>
  <c r="BK257"/>
  <c r="J257"/>
  <c r="J105"/>
  <c r="T269"/>
  <c i="9" r="P127"/>
  <c r="P126"/>
  <c r="T151"/>
  <c i="10" r="P124"/>
  <c r="R147"/>
  <c i="2" r="P132"/>
  <c r="BK194"/>
  <c r="J194"/>
  <c r="J102"/>
  <c r="BK213"/>
  <c r="J213"/>
  <c r="J103"/>
  <c r="BK229"/>
  <c r="J229"/>
  <c r="J104"/>
  <c r="BK237"/>
  <c r="J237"/>
  <c r="J105"/>
  <c r="BK247"/>
  <c r="J247"/>
  <c r="J106"/>
  <c r="BK270"/>
  <c r="J270"/>
  <c r="J107"/>
  <c r="T270"/>
  <c r="T273"/>
  <c r="T281"/>
  <c i="3" r="T127"/>
  <c r="T126"/>
  <c r="R155"/>
  <c i="4" r="P122"/>
  <c r="P121"/>
  <c i="1" r="AU98"/>
  <c i="5" r="P132"/>
  <c r="R177"/>
  <c r="R169"/>
  <c r="T186"/>
  <c r="T205"/>
  <c r="P221"/>
  <c r="T229"/>
  <c r="T239"/>
  <c r="T262"/>
  <c r="R265"/>
  <c r="R273"/>
  <c i="6" r="BK127"/>
  <c r="J127"/>
  <c r="J101"/>
  <c r="BK155"/>
  <c r="J155"/>
  <c r="J102"/>
  <c i="7" r="T122"/>
  <c r="T121"/>
  <c i="8" r="T130"/>
  <c r="P169"/>
  <c r="P186"/>
  <c r="P202"/>
  <c r="R230"/>
  <c r="T239"/>
  <c r="T257"/>
  <c r="P269"/>
  <c i="9" r="T127"/>
  <c r="T126"/>
  <c r="T124"/>
  <c r="P151"/>
  <c i="10" r="T124"/>
  <c r="T123"/>
  <c r="T147"/>
  <c i="11" r="R119"/>
  <c i="2" r="R132"/>
  <c r="R185"/>
  <c r="R177"/>
  <c r="T194"/>
  <c r="T213"/>
  <c r="R229"/>
  <c r="T237"/>
  <c r="R247"/>
  <c r="BK273"/>
  <c r="J273"/>
  <c r="J108"/>
  <c r="BK281"/>
  <c r="J281"/>
  <c r="J109"/>
  <c i="3" r="R127"/>
  <c r="R126"/>
  <c r="R124"/>
  <c r="P155"/>
  <c i="4" r="BK122"/>
  <c r="J122"/>
  <c r="J99"/>
  <c i="5" r="T132"/>
  <c r="P177"/>
  <c r="P169"/>
  <c r="P186"/>
  <c r="R205"/>
  <c r="BK229"/>
  <c r="J229"/>
  <c r="J105"/>
  <c r="BK239"/>
  <c r="J239"/>
  <c r="J106"/>
  <c r="BK262"/>
  <c r="J262"/>
  <c r="J107"/>
  <c r="R262"/>
  <c r="T265"/>
  <c r="P273"/>
  <c i="6" r="T127"/>
  <c r="T126"/>
  <c r="T124"/>
  <c r="T155"/>
  <c i="7" r="P122"/>
  <c r="P121"/>
  <c i="1" r="AU102"/>
  <c i="8" r="R130"/>
  <c r="R169"/>
  <c r="R186"/>
  <c r="T202"/>
  <c r="T230"/>
  <c r="R239"/>
  <c r="R257"/>
  <c r="BK269"/>
  <c r="J269"/>
  <c r="J107"/>
  <c i="9" r="R127"/>
  <c r="R126"/>
  <c r="R124"/>
  <c r="R151"/>
  <c i="10" r="R124"/>
  <c r="R123"/>
  <c r="P147"/>
  <c i="11" r="P119"/>
  <c r="BK140"/>
  <c r="J140"/>
  <c r="J98"/>
  <c r="P140"/>
  <c r="R140"/>
  <c i="2" r="T132"/>
  <c r="T185"/>
  <c r="T177"/>
  <c r="R194"/>
  <c r="P213"/>
  <c r="P229"/>
  <c r="P237"/>
  <c r="T247"/>
  <c r="R270"/>
  <c r="R273"/>
  <c r="P281"/>
  <c i="3" r="P127"/>
  <c r="P126"/>
  <c r="P124"/>
  <c i="1" r="AU97"/>
  <c i="3" r="T155"/>
  <c i="4" r="T122"/>
  <c r="T121"/>
  <c i="5" r="R132"/>
  <c r="T177"/>
  <c r="T169"/>
  <c r="R186"/>
  <c r="P205"/>
  <c r="T221"/>
  <c r="P229"/>
  <c r="P239"/>
  <c r="BK265"/>
  <c r="J265"/>
  <c r="J108"/>
  <c r="BK273"/>
  <c r="J273"/>
  <c r="J109"/>
  <c i="6" r="P127"/>
  <c r="P126"/>
  <c r="P124"/>
  <c i="1" r="AU101"/>
  <c i="6" r="P155"/>
  <c i="7" r="R122"/>
  <c r="R121"/>
  <c i="8" r="P130"/>
  <c r="T169"/>
  <c r="T186"/>
  <c r="R202"/>
  <c r="P230"/>
  <c r="P239"/>
  <c r="P257"/>
  <c r="R269"/>
  <c i="9" r="BK127"/>
  <c r="J127"/>
  <c r="J101"/>
  <c r="BK151"/>
  <c r="J151"/>
  <c r="J102"/>
  <c i="10" r="BK124"/>
  <c r="J124"/>
  <c r="J99"/>
  <c r="BK147"/>
  <c r="J147"/>
  <c r="J100"/>
  <c i="11" r="BK119"/>
  <c r="J119"/>
  <c r="J97"/>
  <c r="T119"/>
  <c r="T140"/>
  <c i="2" r="F94"/>
  <c r="J125"/>
  <c r="BE137"/>
  <c r="BE140"/>
  <c r="BE141"/>
  <c r="BE157"/>
  <c r="BE159"/>
  <c r="BE161"/>
  <c r="BE164"/>
  <c r="BE165"/>
  <c r="BE169"/>
  <c r="BE170"/>
  <c r="BE175"/>
  <c r="BE176"/>
  <c r="BE180"/>
  <c r="BE188"/>
  <c r="BE193"/>
  <c r="BE195"/>
  <c r="BE198"/>
  <c r="BE199"/>
  <c r="BE200"/>
  <c r="BE201"/>
  <c r="BE207"/>
  <c r="BE211"/>
  <c r="BE212"/>
  <c r="BE216"/>
  <c r="BE217"/>
  <c r="BE219"/>
  <c r="BE239"/>
  <c r="BE241"/>
  <c r="BE243"/>
  <c r="BE251"/>
  <c r="BE252"/>
  <c r="BE256"/>
  <c r="BE260"/>
  <c r="BE263"/>
  <c r="BE264"/>
  <c r="BE271"/>
  <c r="BE284"/>
  <c i="3" r="E85"/>
  <c r="J118"/>
  <c r="BE146"/>
  <c r="BE153"/>
  <c r="BE156"/>
  <c r="BE157"/>
  <c r="BE158"/>
  <c i="4" r="J93"/>
  <c r="BG125"/>
  <c r="BG130"/>
  <c i="5" r="E85"/>
  <c r="J125"/>
  <c r="BE133"/>
  <c r="BE138"/>
  <c r="BE140"/>
  <c r="BE143"/>
  <c r="BE160"/>
  <c r="BE162"/>
  <c r="BE165"/>
  <c r="BE171"/>
  <c r="BE173"/>
  <c r="BE175"/>
  <c r="BE176"/>
  <c r="BE179"/>
  <c r="BE180"/>
  <c r="BE181"/>
  <c r="BE192"/>
  <c r="BE193"/>
  <c r="BE199"/>
  <c r="BE209"/>
  <c r="BE210"/>
  <c r="BE213"/>
  <c r="BE226"/>
  <c r="BE228"/>
  <c r="BE234"/>
  <c r="BE238"/>
  <c r="BE242"/>
  <c r="BE246"/>
  <c r="BE250"/>
  <c r="BE254"/>
  <c r="BE256"/>
  <c r="BE263"/>
  <c r="BE264"/>
  <c i="6" r="E85"/>
  <c r="J93"/>
  <c r="BE132"/>
  <c r="BE138"/>
  <c r="BE147"/>
  <c r="BE150"/>
  <c i="7" r="E85"/>
  <c r="J115"/>
  <c r="BG129"/>
  <c r="BG130"/>
  <c i="8" r="J123"/>
  <c r="BE136"/>
  <c r="BE137"/>
  <c r="BE141"/>
  <c r="BE148"/>
  <c r="BE155"/>
  <c r="BE156"/>
  <c r="BE158"/>
  <c r="BE160"/>
  <c r="BE183"/>
  <c r="BE190"/>
  <c r="BE194"/>
  <c r="BE198"/>
  <c r="BE200"/>
  <c r="BE201"/>
  <c r="BE208"/>
  <c r="BE212"/>
  <c r="BE213"/>
  <c r="BE215"/>
  <c r="BE218"/>
  <c r="BE227"/>
  <c r="BE228"/>
  <c r="BE232"/>
  <c r="BE238"/>
  <c r="BE248"/>
  <c r="BE249"/>
  <c r="BE251"/>
  <c r="BE259"/>
  <c r="BK267"/>
  <c r="J267"/>
  <c r="J106"/>
  <c i="9" r="E85"/>
  <c r="J120"/>
  <c r="BE128"/>
  <c r="BE132"/>
  <c r="BE134"/>
  <c r="BE136"/>
  <c r="BE153"/>
  <c r="BE155"/>
  <c i="10" r="F94"/>
  <c r="J119"/>
  <c r="BG125"/>
  <c r="BG131"/>
  <c r="BG160"/>
  <c r="BG163"/>
  <c i="11" r="E85"/>
  <c i="2" r="J127"/>
  <c r="BE135"/>
  <c r="BE136"/>
  <c r="BE138"/>
  <c r="BE142"/>
  <c r="BE145"/>
  <c r="BE146"/>
  <c r="BE147"/>
  <c r="BE148"/>
  <c r="BE154"/>
  <c r="BE158"/>
  <c r="BE168"/>
  <c r="BE171"/>
  <c r="BE174"/>
  <c r="BE178"/>
  <c r="BE179"/>
  <c r="BE182"/>
  <c r="BE183"/>
  <c r="BE184"/>
  <c r="BE192"/>
  <c r="BE196"/>
  <c r="BE205"/>
  <c r="BE206"/>
  <c r="BE214"/>
  <c r="BE220"/>
  <c r="BE224"/>
  <c r="BE225"/>
  <c r="BE226"/>
  <c r="BE235"/>
  <c r="BE253"/>
  <c r="BE262"/>
  <c r="BE272"/>
  <c r="BE275"/>
  <c r="BE276"/>
  <c r="BK177"/>
  <c r="J177"/>
  <c r="J100"/>
  <c i="3" r="F94"/>
  <c r="J120"/>
  <c r="BE128"/>
  <c r="BE134"/>
  <c r="BE136"/>
  <c r="BE138"/>
  <c r="BE140"/>
  <c r="BE144"/>
  <c r="BE150"/>
  <c r="BE152"/>
  <c r="BE159"/>
  <c i="4" r="E85"/>
  <c r="J91"/>
  <c r="F118"/>
  <c r="BG126"/>
  <c i="5" r="J93"/>
  <c r="BE141"/>
  <c r="BE144"/>
  <c r="BE150"/>
  <c r="BE154"/>
  <c r="BE155"/>
  <c r="BE161"/>
  <c r="BE163"/>
  <c r="BE164"/>
  <c r="BE166"/>
  <c r="BE172"/>
  <c r="BE190"/>
  <c r="BE191"/>
  <c r="BE194"/>
  <c r="BE198"/>
  <c r="BE202"/>
  <c r="BE208"/>
  <c r="BE211"/>
  <c r="BE214"/>
  <c r="BE215"/>
  <c r="BE217"/>
  <c r="BE218"/>
  <c r="BE219"/>
  <c r="BE220"/>
  <c r="BE222"/>
  <c r="BE233"/>
  <c r="BE235"/>
  <c r="BE251"/>
  <c r="BE255"/>
  <c r="BE258"/>
  <c r="BE260"/>
  <c r="BE276"/>
  <c r="BE277"/>
  <c r="BK169"/>
  <c r="J169"/>
  <c r="J100"/>
  <c i="6" r="J91"/>
  <c r="BE128"/>
  <c r="BE134"/>
  <c r="BE141"/>
  <c r="BE142"/>
  <c r="BE156"/>
  <c i="7" r="F94"/>
  <c r="BG123"/>
  <c r="BG124"/>
  <c r="BG127"/>
  <c i="8" r="J93"/>
  <c r="BE131"/>
  <c r="BE133"/>
  <c r="BE140"/>
  <c r="BE142"/>
  <c r="BE146"/>
  <c r="BE147"/>
  <c r="BE150"/>
  <c r="BE162"/>
  <c r="BE164"/>
  <c r="BE170"/>
  <c r="BE171"/>
  <c r="BE176"/>
  <c r="BE181"/>
  <c r="BE184"/>
  <c r="BE187"/>
  <c r="BE193"/>
  <c r="BE195"/>
  <c r="BE196"/>
  <c r="BE206"/>
  <c r="BE207"/>
  <c r="BE219"/>
  <c r="BE222"/>
  <c r="BE224"/>
  <c r="BE225"/>
  <c r="BE226"/>
  <c r="BE240"/>
  <c r="BE250"/>
  <c r="BE254"/>
  <c r="BE256"/>
  <c r="BE262"/>
  <c r="BE270"/>
  <c i="9" r="BE139"/>
  <c r="BE143"/>
  <c i="10" r="J91"/>
  <c r="BG133"/>
  <c r="BG139"/>
  <c r="BG150"/>
  <c r="BG152"/>
  <c r="BG164"/>
  <c i="11" r="J91"/>
  <c r="J112"/>
  <c r="BG124"/>
  <c r="BG128"/>
  <c r="BG138"/>
  <c i="2" r="E85"/>
  <c r="BE133"/>
  <c r="BE134"/>
  <c r="BE144"/>
  <c r="BE149"/>
  <c r="BE150"/>
  <c r="BE160"/>
  <c r="BE162"/>
  <c r="BE166"/>
  <c r="BE173"/>
  <c r="BE181"/>
  <c r="BE187"/>
  <c r="BE189"/>
  <c r="BE197"/>
  <c r="BE203"/>
  <c r="BE208"/>
  <c r="BE218"/>
  <c r="BE221"/>
  <c r="BE222"/>
  <c r="BE228"/>
  <c r="BE230"/>
  <c r="BE231"/>
  <c r="BE232"/>
  <c r="BE236"/>
  <c r="BE240"/>
  <c r="BE244"/>
  <c r="BE245"/>
  <c r="BE249"/>
  <c r="BE250"/>
  <c r="BE254"/>
  <c r="BE255"/>
  <c r="BE257"/>
  <c r="BE258"/>
  <c r="BE261"/>
  <c r="BE266"/>
  <c r="BE274"/>
  <c r="BE277"/>
  <c r="BE278"/>
  <c r="BE279"/>
  <c r="BE285"/>
  <c r="BE286"/>
  <c r="BE287"/>
  <c r="BE288"/>
  <c i="3" r="BE130"/>
  <c r="BE132"/>
  <c r="BE141"/>
  <c r="BE142"/>
  <c r="BE148"/>
  <c i="4" r="BG123"/>
  <c r="BG127"/>
  <c r="BG128"/>
  <c i="5" r="BE134"/>
  <c r="BE135"/>
  <c r="BE136"/>
  <c r="BE137"/>
  <c r="BE151"/>
  <c r="BE152"/>
  <c r="BE153"/>
  <c r="BE168"/>
  <c r="BE170"/>
  <c r="BE183"/>
  <c r="BE188"/>
  <c r="BE195"/>
  <c r="BE197"/>
  <c r="BE204"/>
  <c r="BE206"/>
  <c r="BE207"/>
  <c r="BE212"/>
  <c r="BE216"/>
  <c r="BE223"/>
  <c r="BE225"/>
  <c r="BE241"/>
  <c r="BE244"/>
  <c r="BE247"/>
  <c r="BE267"/>
  <c r="BE272"/>
  <c r="BE274"/>
  <c r="BE275"/>
  <c r="BE279"/>
  <c r="BE280"/>
  <c i="6" r="F94"/>
  <c r="BE136"/>
  <c r="BE140"/>
  <c r="BE144"/>
  <c r="BE146"/>
  <c r="BE159"/>
  <c i="7" r="J93"/>
  <c r="BG125"/>
  <c r="BG128"/>
  <c i="8" r="E85"/>
  <c r="F94"/>
  <c r="BE139"/>
  <c r="BE143"/>
  <c r="BE144"/>
  <c r="BE145"/>
  <c r="BE151"/>
  <c r="BE152"/>
  <c r="BE153"/>
  <c r="BE154"/>
  <c r="BE161"/>
  <c r="BE163"/>
  <c r="BE165"/>
  <c r="BE168"/>
  <c r="BE172"/>
  <c r="BE174"/>
  <c r="BE180"/>
  <c r="BE182"/>
  <c r="BE185"/>
  <c r="BE191"/>
  <c r="BE197"/>
  <c r="BE199"/>
  <c r="BE203"/>
  <c r="BE204"/>
  <c r="BE209"/>
  <c r="BE211"/>
  <c r="BE214"/>
  <c r="BE216"/>
  <c r="BE231"/>
  <c r="BE235"/>
  <c r="BE236"/>
  <c r="BE237"/>
  <c r="BE241"/>
  <c r="BE243"/>
  <c r="BE244"/>
  <c r="BE246"/>
  <c r="BE247"/>
  <c r="BE253"/>
  <c r="BE258"/>
  <c r="BE260"/>
  <c r="BE261"/>
  <c r="BE263"/>
  <c r="BE264"/>
  <c r="BE266"/>
  <c r="BE271"/>
  <c r="BE272"/>
  <c i="9" r="J91"/>
  <c r="F94"/>
  <c r="BE138"/>
  <c r="BE141"/>
  <c r="BE144"/>
  <c r="BE146"/>
  <c r="BE148"/>
  <c r="BE149"/>
  <c i="10" r="F93"/>
  <c r="BG129"/>
  <c r="BG141"/>
  <c r="BG143"/>
  <c r="BG156"/>
  <c r="BG158"/>
  <c r="BG162"/>
  <c r="BG165"/>
  <c r="BG168"/>
  <c r="BK167"/>
  <c r="J167"/>
  <c r="J101"/>
  <c i="11" r="F92"/>
  <c r="BG122"/>
  <c r="BG130"/>
  <c r="BG141"/>
  <c r="BG143"/>
  <c r="BG155"/>
  <c r="BG158"/>
  <c r="BG161"/>
  <c r="BG164"/>
  <c r="BG167"/>
  <c i="2" r="BE139"/>
  <c r="BE143"/>
  <c r="BE151"/>
  <c r="BE152"/>
  <c r="BE153"/>
  <c r="BE155"/>
  <c r="BE156"/>
  <c r="BE163"/>
  <c r="BE167"/>
  <c r="BE172"/>
  <c r="BE186"/>
  <c r="BE190"/>
  <c r="BE191"/>
  <c r="BE202"/>
  <c r="BE204"/>
  <c r="BE209"/>
  <c r="BE210"/>
  <c r="BE215"/>
  <c r="BE223"/>
  <c r="BE227"/>
  <c r="BE233"/>
  <c r="BE234"/>
  <c r="BE238"/>
  <c r="BE242"/>
  <c r="BE246"/>
  <c r="BE248"/>
  <c r="BE259"/>
  <c r="BE265"/>
  <c r="BE267"/>
  <c r="BE268"/>
  <c r="BE269"/>
  <c r="BE280"/>
  <c r="BE282"/>
  <c r="BE283"/>
  <c i="3" r="BE147"/>
  <c i="4" r="BG124"/>
  <c r="BG129"/>
  <c i="5" r="F94"/>
  <c r="BE139"/>
  <c r="BE142"/>
  <c r="BE145"/>
  <c r="BE146"/>
  <c r="BE147"/>
  <c r="BE148"/>
  <c r="BE149"/>
  <c r="BE156"/>
  <c r="BE157"/>
  <c r="BE158"/>
  <c r="BE159"/>
  <c r="BE167"/>
  <c r="BE174"/>
  <c r="BE178"/>
  <c r="BE182"/>
  <c r="BE184"/>
  <c r="BE185"/>
  <c r="BE187"/>
  <c r="BE189"/>
  <c r="BE196"/>
  <c r="BE200"/>
  <c r="BE201"/>
  <c r="BE203"/>
  <c r="BE224"/>
  <c r="BE227"/>
  <c r="BE230"/>
  <c r="BE231"/>
  <c r="BE232"/>
  <c r="BE236"/>
  <c r="BE237"/>
  <c r="BE240"/>
  <c r="BE243"/>
  <c r="BE245"/>
  <c r="BE248"/>
  <c r="BE249"/>
  <c r="BE252"/>
  <c r="BE253"/>
  <c r="BE257"/>
  <c r="BE259"/>
  <c r="BE261"/>
  <c r="BE266"/>
  <c r="BE268"/>
  <c r="BE269"/>
  <c r="BE270"/>
  <c r="BE271"/>
  <c r="BE278"/>
  <c i="6" r="BE130"/>
  <c r="BE148"/>
  <c r="BE152"/>
  <c r="BE153"/>
  <c r="BE157"/>
  <c r="BE158"/>
  <c i="7" r="BG126"/>
  <c i="8" r="BE132"/>
  <c r="BE134"/>
  <c r="BE135"/>
  <c r="BE138"/>
  <c r="BE149"/>
  <c r="BE157"/>
  <c r="BE159"/>
  <c r="BE166"/>
  <c r="BE167"/>
  <c r="BE173"/>
  <c r="BE175"/>
  <c r="BE177"/>
  <c r="BE178"/>
  <c r="BE179"/>
  <c r="BE188"/>
  <c r="BE189"/>
  <c r="BE192"/>
  <c r="BE205"/>
  <c r="BE210"/>
  <c r="BE217"/>
  <c r="BE220"/>
  <c r="BE221"/>
  <c r="BE223"/>
  <c r="BE229"/>
  <c r="BE233"/>
  <c r="BE234"/>
  <c r="BE242"/>
  <c r="BE245"/>
  <c r="BE252"/>
  <c r="BE255"/>
  <c r="BE268"/>
  <c r="BE273"/>
  <c r="BE274"/>
  <c r="BE275"/>
  <c r="BE276"/>
  <c i="9" r="BE130"/>
  <c r="BE152"/>
  <c r="BE154"/>
  <c i="10" r="E85"/>
  <c r="BG127"/>
  <c r="BG135"/>
  <c r="BG137"/>
  <c r="BG145"/>
  <c r="BG148"/>
  <c r="BG154"/>
  <c r="BG161"/>
  <c i="11" r="BG120"/>
  <c r="BG126"/>
  <c r="BG132"/>
  <c r="BG135"/>
  <c r="BG142"/>
  <c r="BG146"/>
  <c r="BG149"/>
  <c r="BG152"/>
  <c r="BG165"/>
  <c r="BG169"/>
  <c i="4" r="F36"/>
  <c i="1" r="BA98"/>
  <c i="5" r="F38"/>
  <c i="1" r="BC100"/>
  <c i="7" r="F39"/>
  <c i="1" r="BD102"/>
  <c i="9" r="J36"/>
  <c i="1" r="AW105"/>
  <c i="2" r="F36"/>
  <c i="1" r="BA96"/>
  <c i="5" r="J36"/>
  <c i="1" r="AW100"/>
  <c i="9" r="F38"/>
  <c i="1" r="BC105"/>
  <c i="10" r="J35"/>
  <c i="1" r="AV107"/>
  <c i="5" r="F39"/>
  <c i="1" r="BD100"/>
  <c i="10" r="F38"/>
  <c i="1" r="BC107"/>
  <c r="BC106"/>
  <c r="AY106"/>
  <c i="11" r="F37"/>
  <c i="1" r="BD108"/>
  <c i="7" r="J36"/>
  <c i="1" r="AW102"/>
  <c i="8" r="J36"/>
  <c i="1" r="AW104"/>
  <c i="9" r="F39"/>
  <c i="1" r="BD105"/>
  <c i="11" r="F34"/>
  <c i="1" r="BA108"/>
  <c i="2" r="J36"/>
  <c i="1" r="AW96"/>
  <c i="4" r="F39"/>
  <c i="1" r="BD98"/>
  <c i="10" r="F35"/>
  <c i="1" r="AZ107"/>
  <c r="AZ106"/>
  <c r="AV106"/>
  <c i="2" r="F38"/>
  <c i="1" r="BC96"/>
  <c i="6" r="F38"/>
  <c i="1" r="BC101"/>
  <c i="10" r="J36"/>
  <c i="1" r="AW107"/>
  <c i="3" r="F37"/>
  <c i="1" r="BB97"/>
  <c i="6" r="F36"/>
  <c i="1" r="BA101"/>
  <c i="9" r="F37"/>
  <c i="1" r="BB105"/>
  <c i="11" r="J33"/>
  <c i="1" r="AV108"/>
  <c i="3" r="F38"/>
  <c i="1" r="BC97"/>
  <c i="5" r="F37"/>
  <c i="1" r="BB100"/>
  <c i="8" r="F37"/>
  <c i="1" r="BB104"/>
  <c i="3" r="F36"/>
  <c i="1" r="BA97"/>
  <c i="4" r="F35"/>
  <c i="1" r="AZ98"/>
  <c i="7" r="J35"/>
  <c i="1" r="AV102"/>
  <c i="8" r="F39"/>
  <c i="1" r="BD104"/>
  <c i="4" r="J35"/>
  <c i="1" r="AV98"/>
  <c i="4" r="J36"/>
  <c i="1" r="AW98"/>
  <c i="11" r="J34"/>
  <c i="1" r="AW108"/>
  <c i="2" r="F37"/>
  <c i="1" r="BB96"/>
  <c i="9" r="F36"/>
  <c i="1" r="BA105"/>
  <c i="10" r="F36"/>
  <c i="1" r="BA107"/>
  <c r="BA106"/>
  <c r="AW106"/>
  <c i="11" r="F33"/>
  <c i="1" r="AZ108"/>
  <c r="AS94"/>
  <c i="3" r="J36"/>
  <c i="1" r="AW97"/>
  <c i="6" r="F37"/>
  <c i="1" r="BB101"/>
  <c i="7" r="F36"/>
  <c i="1" r="BA102"/>
  <c i="10" r="F39"/>
  <c i="1" r="BD107"/>
  <c r="BD106"/>
  <c i="3" r="F39"/>
  <c i="1" r="BD97"/>
  <c i="4" r="F38"/>
  <c i="1" r="BC98"/>
  <c i="7" r="F38"/>
  <c i="1" r="BC102"/>
  <c i="8" r="F36"/>
  <c i="1" r="BA104"/>
  <c i="2" r="F39"/>
  <c i="1" r="BD96"/>
  <c i="6" r="F39"/>
  <c i="1" r="BD101"/>
  <c i="7" r="F35"/>
  <c i="1" r="AZ102"/>
  <c i="8" r="F38"/>
  <c i="1" r="BC104"/>
  <c i="5" r="F36"/>
  <c i="1" r="BA100"/>
  <c i="6" r="J36"/>
  <c i="1" r="AW101"/>
  <c i="11" r="F36"/>
  <c i="1" r="BC108"/>
  <c i="8" l="1" r="P129"/>
  <c i="1" r="AU104"/>
  <c i="5" r="R131"/>
  <c i="2" r="T131"/>
  <c i="11" r="P118"/>
  <c i="1" r="AU108"/>
  <c i="5" r="P131"/>
  <c i="1" r="AU100"/>
  <c i="2" r="P131"/>
  <c i="1" r="AU96"/>
  <c i="9" r="P124"/>
  <c i="1" r="AU105"/>
  <c i="8" r="BK129"/>
  <c r="J129"/>
  <c i="5" r="BK131"/>
  <c r="J131"/>
  <c r="J98"/>
  <c i="8" r="R129"/>
  <c i="5" r="T131"/>
  <c i="2" r="R131"/>
  <c i="11" r="T118"/>
  <c i="8" r="T129"/>
  <c i="6" r="R124"/>
  <c i="11" r="R118"/>
  <c i="3" r="T124"/>
  <c i="10" r="P123"/>
  <c i="1" r="AU107"/>
  <c i="3" r="BK124"/>
  <c r="J124"/>
  <c i="2" r="BK131"/>
  <c r="J131"/>
  <c r="J132"/>
  <c r="J99"/>
  <c i="3" r="J126"/>
  <c r="J100"/>
  <c r="J127"/>
  <c r="J101"/>
  <c i="5" r="J132"/>
  <c r="J99"/>
  <c i="7" r="J122"/>
  <c r="J99"/>
  <c i="8" r="J130"/>
  <c r="J99"/>
  <c i="4" r="BK121"/>
  <c r="J121"/>
  <c i="6" r="BK126"/>
  <c r="BK124"/>
  <c r="J124"/>
  <c i="10" r="BK123"/>
  <c r="J123"/>
  <c i="11" r="BK118"/>
  <c r="J118"/>
  <c r="J96"/>
  <c i="9" r="BK126"/>
  <c r="J126"/>
  <c r="J100"/>
  <c i="1" r="AU95"/>
  <c i="2" r="J32"/>
  <c i="1" r="AG96"/>
  <c i="7" r="J32"/>
  <c i="1" r="AG102"/>
  <c r="AT108"/>
  <c i="5" r="J35"/>
  <c i="1" r="AV100"/>
  <c r="AT100"/>
  <c r="AT106"/>
  <c i="7" r="F37"/>
  <c i="1" r="BB102"/>
  <c r="BB99"/>
  <c r="AX99"/>
  <c r="AT98"/>
  <c r="BA95"/>
  <c r="AW95"/>
  <c i="2" r="J35"/>
  <c i="1" r="AV96"/>
  <c r="AT96"/>
  <c i="8" r="J32"/>
  <c i="1" r="AG104"/>
  <c i="3" r="J32"/>
  <c i="1" r="AG97"/>
  <c i="10" r="J32"/>
  <c i="1" r="AG107"/>
  <c r="BC103"/>
  <c r="AY103"/>
  <c i="8" r="J35"/>
  <c i="1" r="AV104"/>
  <c r="AT104"/>
  <c i="9" r="J35"/>
  <c i="1" r="AV105"/>
  <c r="AT105"/>
  <c r="AT107"/>
  <c r="BC99"/>
  <c r="AY99"/>
  <c i="10" r="F37"/>
  <c i="1" r="BB107"/>
  <c r="BB106"/>
  <c r="AX106"/>
  <c r="AU99"/>
  <c i="6" r="J32"/>
  <c i="1" r="AG101"/>
  <c r="BA99"/>
  <c r="AW99"/>
  <c i="2" r="F35"/>
  <c i="1" r="AZ96"/>
  <c r="BD95"/>
  <c i="3" r="J35"/>
  <c i="1" r="AV97"/>
  <c r="AT97"/>
  <c i="3" r="F35"/>
  <c i="1" r="AZ97"/>
  <c i="11" r="F35"/>
  <c i="1" r="BB108"/>
  <c r="AU106"/>
  <c i="4" r="J32"/>
  <c i="1" r="AG98"/>
  <c r="AN98"/>
  <c r="BC95"/>
  <c r="AY95"/>
  <c i="6" r="F35"/>
  <c i="1" r="AZ101"/>
  <c r="AT102"/>
  <c r="BD99"/>
  <c r="BA103"/>
  <c r="AW103"/>
  <c r="BD103"/>
  <c i="5" r="F35"/>
  <c i="1" r="AZ100"/>
  <c i="6" r="J35"/>
  <c i="1" r="AV101"/>
  <c r="AT101"/>
  <c i="8" r="F35"/>
  <c i="1" r="AZ104"/>
  <c i="9" r="F35"/>
  <c i="1" r="AZ105"/>
  <c r="BB103"/>
  <c r="AX103"/>
  <c i="4" r="F37"/>
  <c i="1" r="BB98"/>
  <c r="BB95"/>
  <c r="BB94"/>
  <c r="W31"/>
  <c i="8" l="1" r="J41"/>
  <c i="2" r="J41"/>
  <c i="3" r="J41"/>
  <c i="6" r="J41"/>
  <c i="2" r="J98"/>
  <c i="4" r="J41"/>
  <c i="6" r="J126"/>
  <c r="J100"/>
  <c i="9" r="BK124"/>
  <c r="J124"/>
  <c i="6" r="J98"/>
  <c i="7" r="J41"/>
  <c i="8" r="J98"/>
  <c i="10" r="J41"/>
  <c i="3" r="J98"/>
  <c i="4" r="J98"/>
  <c i="10" r="J98"/>
  <c i="1" r="AN96"/>
  <c r="AN102"/>
  <c r="AN104"/>
  <c r="AN97"/>
  <c r="AN107"/>
  <c r="AN101"/>
  <c r="BD94"/>
  <c r="W33"/>
  <c r="AG95"/>
  <c r="AZ103"/>
  <c r="AV103"/>
  <c r="AT103"/>
  <c i="9" r="J32"/>
  <c i="1" r="AG105"/>
  <c r="AN105"/>
  <c r="AX94"/>
  <c r="AZ95"/>
  <c r="AV95"/>
  <c r="AT95"/>
  <c r="AU103"/>
  <c r="AG106"/>
  <c r="AN106"/>
  <c r="BA94"/>
  <c r="W30"/>
  <c i="5" r="J32"/>
  <c i="1" r="AG100"/>
  <c r="AN100"/>
  <c i="11" r="J30"/>
  <c i="1" r="AG108"/>
  <c r="AN108"/>
  <c r="AZ99"/>
  <c r="AV99"/>
  <c r="AT99"/>
  <c r="AX95"/>
  <c r="BC94"/>
  <c r="W32"/>
  <c l="1" r="AN95"/>
  <c i="9" r="J98"/>
  <c i="11" r="J39"/>
  <c i="5" r="J41"/>
  <c i="9" r="J41"/>
  <c i="1" r="AU94"/>
  <c r="AZ94"/>
  <c r="AV94"/>
  <c r="AK29"/>
  <c r="AY94"/>
  <c r="AW94"/>
  <c r="AK30"/>
  <c r="AG103"/>
  <c r="AN103"/>
  <c r="AG99"/>
  <c r="AN99"/>
  <c l="1" r="AG94"/>
  <c r="AK26"/>
  <c r="AK3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<sst xmlns="http://schemas.openxmlformats.org/spreadsheetml/2006/main">
  <si>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</si>
  <si>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</si>
  <si>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</si>
  <si>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</si>
  <si>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</si>
  <si>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{88158873-9c33-44a7-80ae-98fc097d166b}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</si>
  <si>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</si>
  <si>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</si>
  <si>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</si>
  <si>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</si>
  <si>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</si>
  <si>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</si>
  <si>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</si>
  <si>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</si>
  <si>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4133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</si>
  <si>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</si>
  <si>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</si>
  <si>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PZS na přejezdu P2156 v km 101,296 a PZS P2157 v km 102,845 úseku Lenešice - Břvany</t>
  </si>
  <si>
    <t>KSO:</t>
  </si>
  <si>
    <t>808</t>
  </si>
  <si>
    <t>CC-CZ:</t>
  </si>
  <si>
    <t>21229</t>
  </si>
  <si>
    <t>Místo:</t>
  </si>
  <si>
    <t xml:space="preserve"> </t>
  </si>
  <si>
    <t>Datum:</t>
  </si>
  <si>
    <t>2. 11. 2020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</si>
  <si>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</si>
  <si>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</si>
  <si>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</si>
  <si>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</si>
  <si>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</si>
  <si>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</si>
  <si>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</si>
  <si>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</si>
  <si>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</si>
  <si>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</si>
  <si>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</si>
  <si>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Žitný David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</si>
  <si>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</si>
  <si>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</si>
  <si>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</si>
  <si>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</si>
  <si>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</si>
  <si>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</si>
  <si>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</si>
  <si>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</si>
  <si>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</si>
  <si>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</si>
  <si>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</si>
  <si>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</si>
  <si>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</si>
  <si>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</si>
  <si>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</si>
  <si>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</si>
  <si>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</si>
  <si>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</si>
  <si>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</si>
  <si>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</si>
  <si>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</si>
  <si>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</si>
  <si>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</si>
  <si>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</si>
  <si>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</si>
  <si>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</si>
  <si>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</si>
  <si>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</si>
  <si>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</si>
  <si>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</si>
  <si>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</si>
  <si>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</si>
  <si>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</si>
  <si>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</si>
  <si>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</si>
  <si>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</si>
  <si>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</si>
  <si>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</si>
  <si>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</si>
  <si>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</si>
  <si>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</si>
  <si>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</si>
  <si>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</si>
  <si>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</si>
  <si>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</si>
  <si>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PS 01</t>
  </si>
  <si>
    <t>Oprava PZS P2156 v km 101,296 Lenešice - Břvany</t>
  </si>
  <si>
    <t>PRO</t>
  </si>
  <si>
    <t>1</t>
  </si>
  <si>
    <t>{ac23fc5f-0048-4c50-ad01-343b9dc93bac}</t>
  </si>
  <si>
    <t>828</t>
  </si>
  <si>
    <t>2</t>
  </si>
  <si>
    <t>/</t>
  </si>
  <si>
    <t>01</t>
  </si>
  <si>
    <t>Technologická část</t>
  </si>
  <si>
    <t>Soupis</t>
  </si>
  <si>
    <t>{39bbed92-ed46-471a-b1df-92688280934d}</t>
  </si>
  <si>
    <t>02</t>
  </si>
  <si>
    <t>Stavební část</t>
  </si>
  <si>
    <t>{6a6fc51b-2f70-4030-994f-2aedea8684fd}</t>
  </si>
  <si>
    <t>01N</t>
  </si>
  <si>
    <t>Neoceňovat - dodávka SSZT</t>
  </si>
  <si>
    <t>{0122eb75-d8e1-49d8-9140-0b0cb8228fdf}</t>
  </si>
  <si>
    <t>PS 02</t>
  </si>
  <si>
    <t>Oprava PZS P2157 v km 102,845 Lenešice - Břvany</t>
  </si>
  <si>
    <t>{12ab24fc-b43d-45db-9ca5-e3abeb3a4633}</t>
  </si>
  <si>
    <t>{3f4245dd-2a37-478f-bd3a-32f342f91473}</t>
  </si>
  <si>
    <t>{38c4c153-b65c-4495-b8c1-38224c4559ad}</t>
  </si>
  <si>
    <t>{287aa871-7571-487b-8c86-ba6c63926334}</t>
  </si>
  <si>
    <t>PS 03</t>
  </si>
  <si>
    <t>Lenešice - Břvany, TZZ</t>
  </si>
  <si>
    <t>{4c0f402f-34ad-4feb-9e03-421154dde526}</t>
  </si>
  <si>
    <t>{e28fc14c-4aa4-458a-8541-a47ec9d96b8e}</t>
  </si>
  <si>
    <t>{c84d9415-b773-44e4-8c72-b1ca65be52b6}</t>
  </si>
  <si>
    <t>SO 01</t>
  </si>
  <si>
    <t>Rušení LIS</t>
  </si>
  <si>
    <t>STA</t>
  </si>
  <si>
    <t>{0fcc938f-1576-4fb0-9140-f7a117c0ddc0}</t>
  </si>
  <si>
    <t>{e8711be3-3edc-460c-80f6-72cfccef15b4}</t>
  </si>
  <si>
    <t>VON</t>
  </si>
  <si>
    <t>{b9fdf876-2601-4a75-8668-94868ca23ef2}</t>
  </si>
  <si>
    <t>KRYCÍ LIST SOUPISU PRACÍ</t>
  </si>
  <si>
    <t>Objekt:</t>
  </si>
  <si>
    <t>PS 01 - Oprava PZS P2156 v km 101,296 Lenešice - Břvany</t>
  </si>
  <si>
    <t>Soupis:</t>
  </si>
  <si>
    <t>01 - Technologická část</t>
  </si>
  <si>
    <t>Správa železnic, státní organizace</t>
  </si>
  <si>
    <t>REKAPITULACE ČLENĚNÍ SOUPISU PRACÍ</t>
  </si>
  <si>
    <t>Kód dílu - Popis</t>
  </si>
  <si>
    <t>Cena celkem [CZK]</t>
  </si>
  <si>
    <t>Náklady ze soupisu prací</t>
  </si>
  <si>
    <t>-1</t>
  </si>
  <si>
    <t>KAB - Kabelizace</t>
  </si>
  <si>
    <t>DOM - Technologický domek (PZS)</t>
  </si>
  <si>
    <t xml:space="preserve">    R_DC - Rozvaděč DC</t>
  </si>
  <si>
    <t>NAP - Napájení</t>
  </si>
  <si>
    <t>STOJ - Stojan zabezpečovacího zařízení</t>
  </si>
  <si>
    <t>DIAG - Diagnostika</t>
  </si>
  <si>
    <t>VEN - Venkovní prvky</t>
  </si>
  <si>
    <t>PN - Počítače náprav</t>
  </si>
  <si>
    <t>OST - Ostatní</t>
  </si>
  <si>
    <t>DEM - Demontáže</t>
  </si>
  <si>
    <t>REV - Revize a zkoušky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</si>
  <si>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</si>
  <si>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</si>
  <si>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</si>
  <si>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</si>
  <si>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</si>
  <si>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</si>
  <si>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</si>
  <si>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</si>
  <si>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</si>
  <si>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</si>
  <si>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</si>
  <si>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</si>
  <si>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</si>
  <si>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KAB</t>
  </si>
  <si>
    <t>Kabelizace</t>
  </si>
  <si>
    <t>ROZPOCET</t>
  </si>
  <si>
    <t>M</t>
  </si>
  <si>
    <t>7590521514</t>
  </si>
  <si>
    <t>Venkovní vedení kabelová - metalické sítě Plněné, párované s ochr. vodičem TCEKPFLEY 3 P 1,0 D</t>
  </si>
  <si>
    <t>m</t>
  </si>
  <si>
    <t>ÚOŽI 2020 01</t>
  </si>
  <si>
    <t>-1873627349</t>
  </si>
  <si>
    <t>7590521519</t>
  </si>
  <si>
    <t>Venkovní vedení kabelová - metalické sítě Plněné, párované s ochr. vodičem TCEKPFLEY 4 P 1,0 D</t>
  </si>
  <si>
    <t>-1983671857</t>
  </si>
  <si>
    <t>3</t>
  </si>
  <si>
    <t>7590521529</t>
  </si>
  <si>
    <t>Venkovní vedení kabelová - metalické sítě Plněné, párované s ochr. vodičem TCEKPFLEY 7 P 1,0 D</t>
  </si>
  <si>
    <t>-1005479169</t>
  </si>
  <si>
    <t>4</t>
  </si>
  <si>
    <t>7590521534</t>
  </si>
  <si>
    <t>Venkovní vedení kabelová - metalické sítě Plněné, párované s ochr. vodičem TCEKPFLEY 12 P 1,0 D</t>
  </si>
  <si>
    <t>-532515733</t>
  </si>
  <si>
    <t>5</t>
  </si>
  <si>
    <t>7590521549</t>
  </si>
  <si>
    <t>Venkovní vedení kabelová - metalické sítě Plněné, párované s ochr. vodičem TCEKPFLEY 30 P 1,0 D</t>
  </si>
  <si>
    <t>1546481555</t>
  </si>
  <si>
    <t>6</t>
  </si>
  <si>
    <t>7590521554</t>
  </si>
  <si>
    <t>Venkovní vedení kabelová - metalické sítě Plněné, párované s ochr. vodičem TCEKPFLEY 48 P 1,0 D</t>
  </si>
  <si>
    <t>-163757072</t>
  </si>
  <si>
    <t>7</t>
  </si>
  <si>
    <t>7590520604</t>
  </si>
  <si>
    <t>Venkovní vedení kabelová - metalické sítě Plněné 4x0,8 TCEPKPFLEY 3 x 4 x 0,8</t>
  </si>
  <si>
    <t>-1990645854</t>
  </si>
  <si>
    <t>8</t>
  </si>
  <si>
    <t>7590520614</t>
  </si>
  <si>
    <t>Venkovní vedení kabelová - metalické sítě Plněné 4x0,8 TCEPKPFLEY 5 x 4 x 0,8</t>
  </si>
  <si>
    <t>-391024906</t>
  </si>
  <si>
    <t>9</t>
  </si>
  <si>
    <t>7492501870</t>
  </si>
  <si>
    <t>Kabely, vodiče, šňůry Cu - nn Kabel silový 4 a 5-žílový Cu, plastová izolace CYKY 4J10 (4Bx10)</t>
  </si>
  <si>
    <t>1483168722</t>
  </si>
  <si>
    <t>10</t>
  </si>
  <si>
    <t>7492501880</t>
  </si>
  <si>
    <t>Kabely, vodiče, šňůry Cu - nn Kabel silový 4 a 5-žílový Cu, plastová izolace CYKY 4J16 (4Bx16)</t>
  </si>
  <si>
    <t>1539314182</t>
  </si>
  <si>
    <t>11</t>
  </si>
  <si>
    <t>7492502030</t>
  </si>
  <si>
    <t>Kabely, vodiče, šňůry Cu - nn Kabel silový 4 a 5-žílový Cu, plastová izolace CYKY 5J6 (5Cx6)</t>
  </si>
  <si>
    <t>1589447868</t>
  </si>
  <si>
    <t>12</t>
  </si>
  <si>
    <t>7492501740</t>
  </si>
  <si>
    <t>Kabely, vodiče, šňůry Cu - nn Kabel silový 2 a 3-žílový Cu, plastová izolace CYKY 3O1,5 (3Ax1,5)</t>
  </si>
  <si>
    <t>603981273</t>
  </si>
  <si>
    <t>13</t>
  </si>
  <si>
    <t>7492501690</t>
  </si>
  <si>
    <t>Kabely, vodiče, šňůry Cu - nn Kabel silový 2 a 3-žílový Cu, plastová izolace CYKY 2O1,5 (2Dx1,5)</t>
  </si>
  <si>
    <t>-109128299</t>
  </si>
  <si>
    <t>14</t>
  </si>
  <si>
    <t>7593501125</t>
  </si>
  <si>
    <t>Trasy kabelového vedení Chráničky optického kabelu HDPE 6040 průměr 40/33 mm</t>
  </si>
  <si>
    <t>59107659</t>
  </si>
  <si>
    <t>K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</si>
  <si>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</si>
  <si>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</si>
  <si>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-528370454</t>
  </si>
  <si>
    <t>16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</si>
  <si>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</si>
  <si>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</si>
  <si>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-1778010976</t>
  </si>
  <si>
    <t>17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</si>
  <si>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</si>
  <si>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</si>
  <si>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-461702811</t>
  </si>
  <si>
    <t>18</t>
  </si>
  <si>
    <t>7590525233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</si>
  <si>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</si>
  <si>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-2095274177</t>
  </si>
  <si>
    <t>19</t>
  </si>
  <si>
    <t>7590525222</t>
  </si>
  <si>
    <t>Montáž kabelu návěstního s jádrem 0,8 mm Cu TCEKEZE do 50 XN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</si>
  <si>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-866865804</t>
  </si>
  <si>
    <t>20</t>
  </si>
  <si>
    <t>7590545050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</si>
  <si>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</si>
  <si>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1130691658</t>
  </si>
  <si>
    <t>7590555102</t>
  </si>
  <si>
    <t>Montáž formy pro kabely TCEKE, TCEKFY, TCEKY, TCEKEZE, TCEKEY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</si>
  <si>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kus</t>
  </si>
  <si>
    <t>58589270</t>
  </si>
  <si>
    <t>22</t>
  </si>
  <si>
    <t>7590555104</t>
  </si>
  <si>
    <t>Montáž formy pro kabely TCEKE, TCEKFY, TCEKY, TCEKEZE, TCEKEY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</si>
  <si>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-675222068</t>
  </si>
  <si>
    <t>23</t>
  </si>
  <si>
    <t>7590555106</t>
  </si>
  <si>
    <t>Montáž formy pro kabely TCEKE, TCEKFY, TCEKY, TCEKEZE, TCEKEY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</si>
  <si>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1788395275</t>
  </si>
  <si>
    <t>24</t>
  </si>
  <si>
    <t>7590555108</t>
  </si>
  <si>
    <t>Montáž formy pro kabely TCEKE, TCEKFY, TCEKY, TCEKEZE, TCEKEY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</si>
  <si>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1544231151</t>
  </si>
  <si>
    <t>25</t>
  </si>
  <si>
    <t>7590555114</t>
  </si>
  <si>
    <t>Montáž formy pro kabely TCEKE, TCEKFY, TCEKY, TCEKEZE, TCEKEY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</si>
  <si>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1037790571</t>
  </si>
  <si>
    <t>26</t>
  </si>
  <si>
    <t>7590555116</t>
  </si>
  <si>
    <t>Montáž formy pro kabely TCEKE, TCEKFY, TCEKY, TCEKEZE, TCEKEY do 48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</si>
  <si>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1279895580</t>
  </si>
  <si>
    <t>27</t>
  </si>
  <si>
    <t>7590555072</t>
  </si>
  <si>
    <t>Montáž formy pro kabel TCEKE, TCEKES přes délku 0,5 m 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</si>
  <si>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304117780</t>
  </si>
  <si>
    <t>28</t>
  </si>
  <si>
    <t>7590545070</t>
  </si>
  <si>
    <t>Montáž ukončení kabelu CYKY 4x10 ve stojanu závor nebo rozvaděči - zatažení kabelu a jeho upevnění, odstranění pláště, rozpletení, odizolování žil, prozvonění a zapojení na svorkovnici</t>
  </si>
  <si>
    <t>1881211362</t>
  </si>
  <si>
    <t>29</t>
  </si>
  <si>
    <t>7590525413</t>
  </si>
  <si>
    <t>Montáž spojky rovné pro plastové kabely párové rovné o průměru 1,0 mm PE plášť bez pancíře S 1 do 24 žil - přistavení elektrického agregátu, změření izolačního odporu, vlastní montáž spojky, sestavení montážního stojanu, upnutí kabelu do stojanu, spojení žil, svaření spojky, uvolnění kabelu, uložení spojky v jámě</t>
  </si>
  <si>
    <t>-2018457931</t>
  </si>
  <si>
    <t>30</t>
  </si>
  <si>
    <t>7590541409</t>
  </si>
  <si>
    <t>Slaboproudé rozvody, kabely pro přívod a vnitřní instalaci Spojky metalických kabelů a příslušenství Teplem smrštitelná zesílená spojka pro netlakované kabely XAGA 500-100/25-500/EY</t>
  </si>
  <si>
    <t>840800508</t>
  </si>
  <si>
    <t>153</t>
  </si>
  <si>
    <t>7593501820</t>
  </si>
  <si>
    <t>Trasy kabelového vedení Lokátory a markery Ball Marker 1408-XR, fialový zabezpečováci</t>
  </si>
  <si>
    <t>1704024064</t>
  </si>
  <si>
    <t>31</t>
  </si>
  <si>
    <t>7593505270</t>
  </si>
  <si>
    <t>Montáž kabelového označníku Ball Marker - upevnění kabelového označníku na plášť kabelu upevňovacími prvky</t>
  </si>
  <si>
    <t>64</t>
  </si>
  <si>
    <t>-2010863878</t>
  </si>
  <si>
    <t>32</t>
  </si>
  <si>
    <t>7598015095</t>
  </si>
  <si>
    <t>Přeměření izolačního stavu kabelu úložného 30 žil</t>
  </si>
  <si>
    <t>-1055601823</t>
  </si>
  <si>
    <t>33</t>
  </si>
  <si>
    <t>7598015185</t>
  </si>
  <si>
    <t>Jednosměrné měření kabelu místního</t>
  </si>
  <si>
    <t>pár</t>
  </si>
  <si>
    <t>512</t>
  </si>
  <si>
    <t>2010949568</t>
  </si>
  <si>
    <t>34</t>
  </si>
  <si>
    <t>7590525382</t>
  </si>
  <si>
    <t>Vypichování žil v dálkovém kabelu při počtu od 8 do 16 čtyřek</t>
  </si>
  <si>
    <t>-83987021</t>
  </si>
  <si>
    <t>35</t>
  </si>
  <si>
    <t>7593505202</t>
  </si>
  <si>
    <t>Uložení HDPE trubky pro optický kabel do výkopu bez zřízení lože a bez krytí</t>
  </si>
  <si>
    <t>-1953822964</t>
  </si>
  <si>
    <t>36</t>
  </si>
  <si>
    <t>7492104620</t>
  </si>
  <si>
    <t>Spojovací vedení, podpěrné izolátory Spojky, ukončení pasu, ostatní Spojka HDPE 05040 pr.40</t>
  </si>
  <si>
    <t>256</t>
  </si>
  <si>
    <t>-97120836</t>
  </si>
  <si>
    <t>37</t>
  </si>
  <si>
    <t>7593505220</t>
  </si>
  <si>
    <t>Montáž spojky Plasson na HDPE trubce rovné nebo redukční</t>
  </si>
  <si>
    <t>1532685143</t>
  </si>
  <si>
    <t>38</t>
  </si>
  <si>
    <t>7593505240</t>
  </si>
  <si>
    <t>Montáž koncovky nebo záslepky Plasson na HDPE trubku</t>
  </si>
  <si>
    <t>1726226419</t>
  </si>
  <si>
    <t>39</t>
  </si>
  <si>
    <t>7598035170</t>
  </si>
  <si>
    <t>Kontrola tlakutěsnosti HDPE trubky v úseku do 2 000 m</t>
  </si>
  <si>
    <t>-1354287206</t>
  </si>
  <si>
    <t>40</t>
  </si>
  <si>
    <t>7598035175</t>
  </si>
  <si>
    <t>Kontrola tlakutěsnosti HDPE trubky za každý metr přes 2 000 m</t>
  </si>
  <si>
    <t>-948161146</t>
  </si>
  <si>
    <t>41</t>
  </si>
  <si>
    <t>7598035190</t>
  </si>
  <si>
    <t>Kontrola průchodnosti trubky pro optický kabel</t>
  </si>
  <si>
    <t>km</t>
  </si>
  <si>
    <t>977206557</t>
  </si>
  <si>
    <t>42</t>
  </si>
  <si>
    <t>7593501505</t>
  </si>
  <si>
    <t>Trasy kabelového vedení Kabelové komory ROMOLD KS 100.63/110 SBL</t>
  </si>
  <si>
    <t>299207343</t>
  </si>
  <si>
    <t>43</t>
  </si>
  <si>
    <t>7593505250</t>
  </si>
  <si>
    <t>Montáž plastové komory na spojkování optického kabelu</t>
  </si>
  <si>
    <t>-353353957</t>
  </si>
  <si>
    <t>DOM</t>
  </si>
  <si>
    <t>Technologický domek (PZS)</t>
  </si>
  <si>
    <t>44</t>
  </si>
  <si>
    <t>7590110670</t>
  </si>
  <si>
    <t>Domky, přístřešky Domky s integrovanou betonovou střechou 3x3 m; výška 3,25 m</t>
  </si>
  <si>
    <t>2009454726</t>
  </si>
  <si>
    <t>45</t>
  </si>
  <si>
    <t>7590115010</t>
  </si>
  <si>
    <t>Montáž objektu rozměru do 6,0 x 3,0 m - usazení na základy, zatažení kabelů a zřízení kabelové rezervy, opravný nátěr. Neobsahuje výkop a zához jam</t>
  </si>
  <si>
    <t>-2048269552</t>
  </si>
  <si>
    <t>46</t>
  </si>
  <si>
    <t>7590110700</t>
  </si>
  <si>
    <t xml:space="preserve">Domky, přístřešky Okapy a děšťové svody - pro rel. domek podle zvl. požadavků a  předložené dokumentace 3x2 m</t>
  </si>
  <si>
    <t>-1243640155</t>
  </si>
  <si>
    <t>47</t>
  </si>
  <si>
    <t>7593310910</t>
  </si>
  <si>
    <t>Konstrukční díly Řada stojan. pro 2 stojany 19 polí inov. (HM0404215990312)</t>
  </si>
  <si>
    <t>-752859631</t>
  </si>
  <si>
    <t>48</t>
  </si>
  <si>
    <t>7593315122</t>
  </si>
  <si>
    <t>Montáž stojanové řady pro 2 stojany - sestavení dodané konstrukce, vyměření místa a usazení stojanové řady, montáž ochranných plechů a roštu stojanové řady, ukotvení</t>
  </si>
  <si>
    <t>698441346</t>
  </si>
  <si>
    <t>49</t>
  </si>
  <si>
    <t>7590190030</t>
  </si>
  <si>
    <t>Ostatní Nástupištní panel (před vchodové dveře RD)</t>
  </si>
  <si>
    <t>-976094994</t>
  </si>
  <si>
    <t>50</t>
  </si>
  <si>
    <t>7590190010</t>
  </si>
  <si>
    <t>Ostatní Patka základová</t>
  </si>
  <si>
    <t>-1672732639</t>
  </si>
  <si>
    <t>R_DC</t>
  </si>
  <si>
    <t>Rozvaděč DC</t>
  </si>
  <si>
    <t>51</t>
  </si>
  <si>
    <t>7494000120</t>
  </si>
  <si>
    <t>Rozvodnicové a rozváděčové skříně Distri Rozvodnicové skříně DistriTon Plastové Nástěnné (IP55) pro nástěnnou montáž, průhledné dveře, počet řad 3, krytí IP55, počet modulů v řadě 13, krytí IP55, PE+N, barva šedá, materiál: plast</t>
  </si>
  <si>
    <t>1684496725</t>
  </si>
  <si>
    <t>52</t>
  </si>
  <si>
    <t>7494153020</t>
  </si>
  <si>
    <t>Montáž prázdných plastových kabelových skříní min. IP 44, výšky do 800 mm, hloubky do 320 mm do výklenku nebo na stěnu nebo na stožár š do 530 mm - včetně elektrovýzbroje</t>
  </si>
  <si>
    <t>1874935202</t>
  </si>
  <si>
    <t>53</t>
  </si>
  <si>
    <t>7494003388</t>
  </si>
  <si>
    <t>Modulární přístroje Jističe do 80 A; 10 kA 3-pólové In 20 A, Ue AC 230/400 V / DC 216 V, charakteristika B, 3pól, Icn 10 kA</t>
  </si>
  <si>
    <t>-1219325264</t>
  </si>
  <si>
    <t>54</t>
  </si>
  <si>
    <t>7494003062</t>
  </si>
  <si>
    <t>Modulární přístroje Jističe do 63 A; 6 kA 2-pólové In 20 A, Ue AC 230/400 V / DC 144 V, charakteristika C, 2pól, Icn 6 kA</t>
  </si>
  <si>
    <t>-1472589772</t>
  </si>
  <si>
    <t>55</t>
  </si>
  <si>
    <t>7494351020</t>
  </si>
  <si>
    <t>Montáž jističů (do 10 kA) dvoupólových nebo 1+N pólových do 20 A</t>
  </si>
  <si>
    <t>-1408203449</t>
  </si>
  <si>
    <t>56</t>
  </si>
  <si>
    <t>7494351030</t>
  </si>
  <si>
    <t>Montáž jističů (do 10 kA) třípólových do 20 A</t>
  </si>
  <si>
    <t>-1733242954</t>
  </si>
  <si>
    <t>57</t>
  </si>
  <si>
    <t>7494004946</t>
  </si>
  <si>
    <t>Kompaktní jističe Kompaktní jističe do 160A Napěťové spouště AC 230, 400 V / DC 220 V, např. pro BC160</t>
  </si>
  <si>
    <t>1489250086</t>
  </si>
  <si>
    <t>58</t>
  </si>
  <si>
    <t>7593320435</t>
  </si>
  <si>
    <t xml:space="preserve">Prvky Ochrana baterie přepěťová  (CV800795088)</t>
  </si>
  <si>
    <t>1023118859</t>
  </si>
  <si>
    <t>NAP</t>
  </si>
  <si>
    <t>Napájení</t>
  </si>
  <si>
    <t>59</t>
  </si>
  <si>
    <t>7593000010</t>
  </si>
  <si>
    <t>Dobíječe, usměrňovače, napáječe Usměrňovač E230 G12/25, na polici/na zeď/na DIN lištu, základní stavová indikace opticky i bezpotenciálově, teplotní kompenzace</t>
  </si>
  <si>
    <t>-978725875</t>
  </si>
  <si>
    <t>60</t>
  </si>
  <si>
    <t>7593005012</t>
  </si>
  <si>
    <t>Montáž dobíječe, usměrňovače, napáječe nástěnného - včetně připojení vodičů elektrické sítě ss rozvodu a uzemnění, přezkoušení funkce</t>
  </si>
  <si>
    <t>689474073</t>
  </si>
  <si>
    <t>61</t>
  </si>
  <si>
    <t>7494551022</t>
  </si>
  <si>
    <t>Montáž vačkových silových spínačů - vypínačů třípólových nebo čtyřpólových do 63 A - vypínač 0-1</t>
  </si>
  <si>
    <t>252966262</t>
  </si>
  <si>
    <t>62</t>
  </si>
  <si>
    <t>7494004126</t>
  </si>
  <si>
    <t>Modulární přístroje Přepěťové ochrany Svodiče přepětí typ 2, Imax 40 kA, Uc AC 350 V, výměnné moduly, varistor, jiskřiště, 3+N-pól</t>
  </si>
  <si>
    <t>-1485437143</t>
  </si>
  <si>
    <t>63</t>
  </si>
  <si>
    <t>7494004154</t>
  </si>
  <si>
    <t>Modulární přístroje Přepěťové ochrany Svodiče přepětí typ 3, Imax 10 kA, Uc AC 253 V, výměnné moduly, se signalizací, varistor, jiskřiště, 1+N-pól</t>
  </si>
  <si>
    <t>-554596805</t>
  </si>
  <si>
    <t>7494004164</t>
  </si>
  <si>
    <t>Modulární přístroje Přepěťové ochrany Svodiče přepětí oddělovací tlumivka mezi svodiče typu 2 a 3</t>
  </si>
  <si>
    <t>-1125861423</t>
  </si>
  <si>
    <t>65</t>
  </si>
  <si>
    <t>7494000118</t>
  </si>
  <si>
    <t>Rozvodnicové a rozváděčové skříně Distri Rozvodnicové skříně DistriTon Plastové Nástěnné (IP55) pro nástěnnou montáž, průhledné dveře, počet řad 2, krytí IP55, počet modulů v řadě 13, krytí IP55, PE+N, barva šedá, materiál: plast</t>
  </si>
  <si>
    <t>-918562168</t>
  </si>
  <si>
    <t>66</t>
  </si>
  <si>
    <t>7496655040</t>
  </si>
  <si>
    <t>Montáž staničních baterií (akumulátorů) olověných přes 100 do 200 Ah - montáž článků akumulátorové baterie včetně proudových propojek, propojení, kontrola spojů, provedení zkoušek, dodání atestů a revizních zpráv, sada 9 akumulátorů</t>
  </si>
  <si>
    <t>928488019</t>
  </si>
  <si>
    <t>67</t>
  </si>
  <si>
    <t>7592910195</t>
  </si>
  <si>
    <t>Baterie Staniční akumulátory NiCd článek 1,2 V/370 Ah C5 s vláknitou elektrodou, cena včetně spojovacího materiálu a bateriového nosiče či stojanu</t>
  </si>
  <si>
    <t>968731999</t>
  </si>
  <si>
    <t>68</t>
  </si>
  <si>
    <t>7593310020</t>
  </si>
  <si>
    <t>Konstrukční díly Skříň batériová s krytem závě.pro 2BA (HM0383889990223)</t>
  </si>
  <si>
    <t>1604623354</t>
  </si>
  <si>
    <t>69</t>
  </si>
  <si>
    <t>7593315090</t>
  </si>
  <si>
    <t>Montáž bateriové skříně do reléového objektu 2,5/3,6 - úprava skříně pro odchod vodičů z pravé strany, usazení skříně a montáž ovládací desky, propojení skříně s ovládací deskou a ochrana skříně připojením na uzemňovací sběrnici ovládací desky, včetně dodání vodičů. Bez osazení skříně bateriemi</t>
  </si>
  <si>
    <t>1507487369</t>
  </si>
  <si>
    <t>70</t>
  </si>
  <si>
    <t>7593310690</t>
  </si>
  <si>
    <t>Konstrukční díly Skříň přístrojová SPP 57B (CV801019002)</t>
  </si>
  <si>
    <t>1242254957</t>
  </si>
  <si>
    <t>71</t>
  </si>
  <si>
    <t>7596910030</t>
  </si>
  <si>
    <t>Venkovní telefonní objekty Objekt telef.venk.VTO 6 plastový sloupek (CV540329006)</t>
  </si>
  <si>
    <t>392434449</t>
  </si>
  <si>
    <t>72</t>
  </si>
  <si>
    <t>7593100910</t>
  </si>
  <si>
    <t xml:space="preserve">Měniče Měnič DC/DC1 pro MB telefony, napětí DC/DC 12-36 V pro ústřední napájení mb venkovních  telefonních objektů</t>
  </si>
  <si>
    <t>-1628729707</t>
  </si>
  <si>
    <t>73</t>
  </si>
  <si>
    <t>7494004950</t>
  </si>
  <si>
    <t>Kompaktní jističe Kompaktní jističe do 160A Podpěťové spouště AC/DC 110 V, např. pro BC160</t>
  </si>
  <si>
    <t>888744544</t>
  </si>
  <si>
    <t>74</t>
  </si>
  <si>
    <t>7494004534</t>
  </si>
  <si>
    <t>Modulární přístroje Ostatní přístroje -modulární přístroje Vypínače In 32 A, Ue AC 250/440 V, 3+N-pól</t>
  </si>
  <si>
    <t>1300947859</t>
  </si>
  <si>
    <t>75</t>
  </si>
  <si>
    <t>-461638022</t>
  </si>
  <si>
    <t>76</t>
  </si>
  <si>
    <t>7593310150</t>
  </si>
  <si>
    <t xml:space="preserve">Konstrukční díly Lišta uzemňovací-sestava  (CV725125006M)</t>
  </si>
  <si>
    <t>2037335273</t>
  </si>
  <si>
    <t>STOJ</t>
  </si>
  <si>
    <t>Stojan zabezpečovacího zařízení</t>
  </si>
  <si>
    <t>77</t>
  </si>
  <si>
    <t>7593315100</t>
  </si>
  <si>
    <t>Montáž zabezpečovacího stojanu reléového - upevnění stojanu do stojanové řady, připojení ochranného uzemnění a informativní kontrola zapojení</t>
  </si>
  <si>
    <t>1112172402</t>
  </si>
  <si>
    <t>78</t>
  </si>
  <si>
    <t>7593321143</t>
  </si>
  <si>
    <t>Prvky Elektronický kmitač pro PZS s elektronickou stabilizací napětí pro každou žárovku, 4 desky spínačů</t>
  </si>
  <si>
    <t>1596768936</t>
  </si>
  <si>
    <t>79</t>
  </si>
  <si>
    <t>7593321173</t>
  </si>
  <si>
    <t>Prvky Deska tlačítek TL1</t>
  </si>
  <si>
    <t>-359404749</t>
  </si>
  <si>
    <t>80</t>
  </si>
  <si>
    <t>7593321185</t>
  </si>
  <si>
    <t>Prvky Deska indikací I</t>
  </si>
  <si>
    <t>-1736975125</t>
  </si>
  <si>
    <t>81</t>
  </si>
  <si>
    <t>7593321188</t>
  </si>
  <si>
    <t>Prvky Deska měření M</t>
  </si>
  <si>
    <t>-1679375505</t>
  </si>
  <si>
    <t>82</t>
  </si>
  <si>
    <t>7593320420</t>
  </si>
  <si>
    <t xml:space="preserve">Prvky Jednotka časová CJP  (CV755139002)</t>
  </si>
  <si>
    <t>-805403747</t>
  </si>
  <si>
    <t>83</t>
  </si>
  <si>
    <t>7593310430</t>
  </si>
  <si>
    <t xml:space="preserve">Konstrukční díly Panel svorkovnicový  (CV725959001)</t>
  </si>
  <si>
    <t>-681400551</t>
  </si>
  <si>
    <t>84</t>
  </si>
  <si>
    <t>7593311050</t>
  </si>
  <si>
    <t>Konstrukční díly Svorkovnice WAGO 12-ti dílná (CV721225082)</t>
  </si>
  <si>
    <t>1511439789</t>
  </si>
  <si>
    <t>85</t>
  </si>
  <si>
    <t>7593320654</t>
  </si>
  <si>
    <t>Prvky Panel jističů (133mm)</t>
  </si>
  <si>
    <t>-462588372</t>
  </si>
  <si>
    <t>86</t>
  </si>
  <si>
    <t>7494003574</t>
  </si>
  <si>
    <t>Modulární přístroje Jističe Jističe pro jištění stejnosměrných (DC) a střídavých (AC) obvodů, 2pólové In 1 A, Ue AC 230/400 V / DC 220/440 V, charakteristika C, 2pól, Icn 10 kA</t>
  </si>
  <si>
    <t>889592205</t>
  </si>
  <si>
    <t>87</t>
  </si>
  <si>
    <t>7494003576</t>
  </si>
  <si>
    <t>Modulární přístroje Jističe Jističe pro jištění stejnosměrných (DC) a střídavých (AC) obvodů, 2pólové In 2 A, Ue AC 230/400 V / DC 220/440 V, charakteristika C, 2pól, Icn 10 kA</t>
  </si>
  <si>
    <t>1996602122</t>
  </si>
  <si>
    <t>89</t>
  </si>
  <si>
    <t>7593310100</t>
  </si>
  <si>
    <t xml:space="preserve">Konstrukční díly Izolace stojanu úplná  (CV723685005M)</t>
  </si>
  <si>
    <t>289742806</t>
  </si>
  <si>
    <t>88</t>
  </si>
  <si>
    <t>7494003578</t>
  </si>
  <si>
    <t>Modulární přístroje Jističe Jističe pro jištění stejnosměrných (DC) a střídavých (AC) obvodů, 2pólové In 4 A, Ue AC 230/400 V / DC 220/440 V, charakteristika C, 2pól, Icn 10 kA</t>
  </si>
  <si>
    <t>1392642446</t>
  </si>
  <si>
    <t>90</t>
  </si>
  <si>
    <t>7592810900</t>
  </si>
  <si>
    <t>Reléový stojan PZS vystrojený na jednokolejné trati s výstražníky 2 - 4 kusy výstražníků - kategorie dle ČSN 34 2650 ed.2: PZS 3(2) S,B(N),I(L)</t>
  </si>
  <si>
    <t>komplet</t>
  </si>
  <si>
    <t>-165816130</t>
  </si>
  <si>
    <t>91</t>
  </si>
  <si>
    <t>7593315425</t>
  </si>
  <si>
    <t>Zhotovení jednoho zapojení při volné vazbě - naměření vodiče, zatažení a připojení</t>
  </si>
  <si>
    <t>-1592278121</t>
  </si>
  <si>
    <t>DIAG</t>
  </si>
  <si>
    <t>Diagnostika</t>
  </si>
  <si>
    <t>92</t>
  </si>
  <si>
    <t>7592500010</t>
  </si>
  <si>
    <t>Diagnostická zařízení Blok diagnostiky pro diagnostiku reléového PZS 42 vstupů, 8 výstupů</t>
  </si>
  <si>
    <t>-1142463881</t>
  </si>
  <si>
    <t>93</t>
  </si>
  <si>
    <t>7593315216</t>
  </si>
  <si>
    <t>Montáž skříně DOZ/DIAG pro diagnostiku - usazení skříně na místě určení, zapojení</t>
  </si>
  <si>
    <t>-47932689</t>
  </si>
  <si>
    <t>94</t>
  </si>
  <si>
    <t>7593321521</t>
  </si>
  <si>
    <t>Prvky Translátor 600:600 (4kV)</t>
  </si>
  <si>
    <t>-1678321668</t>
  </si>
  <si>
    <t>95</t>
  </si>
  <si>
    <t>7593315320</t>
  </si>
  <si>
    <t>Montáž translátoru</t>
  </si>
  <si>
    <t>-302844332</t>
  </si>
  <si>
    <t>96</t>
  </si>
  <si>
    <t>7592505030</t>
  </si>
  <si>
    <t>Montáž vybavení diagnostického zařízení PZS</t>
  </si>
  <si>
    <t>hod</t>
  </si>
  <si>
    <t>-1704995634</t>
  </si>
  <si>
    <t>97</t>
  </si>
  <si>
    <t>7598095355</t>
  </si>
  <si>
    <t>Aktivace BDA modulem GSM a vzdáleného přístupu - aktivace a konfigurace systému podle příslušné dokumentace</t>
  </si>
  <si>
    <t>-1599941478</t>
  </si>
  <si>
    <t>98</t>
  </si>
  <si>
    <t>7598095125</t>
  </si>
  <si>
    <t>Přezkoušení a regulace diagnostiky - kontrola zapojení včetně příslušného zkoušení hodnot zařízení</t>
  </si>
  <si>
    <t>-276494403</t>
  </si>
  <si>
    <t>VEN</t>
  </si>
  <si>
    <t>Venkovní prvky</t>
  </si>
  <si>
    <t>154</t>
  </si>
  <si>
    <t>7590120140</t>
  </si>
  <si>
    <t>Skříně Skříňka přejezdového zařízení inovovaná (HM0404134120002)</t>
  </si>
  <si>
    <t>-1303968271</t>
  </si>
  <si>
    <t>102</t>
  </si>
  <si>
    <t>7592815044</t>
  </si>
  <si>
    <t>Montáž plastového výstražníku AŽD 97 s jednou skříní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</si>
  <si>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1376778318</t>
  </si>
  <si>
    <t>103</t>
  </si>
  <si>
    <t>7592815046</t>
  </si>
  <si>
    <t>Montáž plastového výstražníku AŽD 97 se dvěma skříněmi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</si>
  <si>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1151761206</t>
  </si>
  <si>
    <t>107</t>
  </si>
  <si>
    <t>7596550030</t>
  </si>
  <si>
    <t>Majáčky a akustické úpravy pro nevidomé Blok příjímače pro dálkovou aktivaci signalizace pro nevidomé</t>
  </si>
  <si>
    <t>-383274873</t>
  </si>
  <si>
    <t>108</t>
  </si>
  <si>
    <t>7592820750</t>
  </si>
  <si>
    <t>Součásti výstražníku Zdroj akust.signálu pro nevido ZN 24 24V (HM0404229200020)</t>
  </si>
  <si>
    <t>2100482824</t>
  </si>
  <si>
    <t>109</t>
  </si>
  <si>
    <t>7592825105</t>
  </si>
  <si>
    <t>Montáž zařízení pro nevidomé (do jednoho výstražníku)</t>
  </si>
  <si>
    <t>-1791787117</t>
  </si>
  <si>
    <t>110</t>
  </si>
  <si>
    <t>7596550020</t>
  </si>
  <si>
    <t xml:space="preserve">Majáčky a akustické úpravy pro nevidomé Dálkový ovladač majáčků pro nevidomé a slabozraké, bezdrátový, dosah 100 m,  6 programovatelných tlačítek, dvoufrekvenční ( f=86,790 MHz pro ČR)</t>
  </si>
  <si>
    <t>-343504499</t>
  </si>
  <si>
    <t>112</t>
  </si>
  <si>
    <t>7592825095</t>
  </si>
  <si>
    <t>Montáž součástí výstražníku žárovky</t>
  </si>
  <si>
    <t>-788671498</t>
  </si>
  <si>
    <t>113</t>
  </si>
  <si>
    <t>7590195010</t>
  </si>
  <si>
    <t>Montáž objektu venkovního ovládacího (PZS apod.) - připevnění skříňky na sloupek, zeď apod., zatažení kabelu z domku nebo PSK a zapojení na ovládací skříň. Ochrana skříňky připojením na hlavní uzemňovací sběrnici v domku nebo na zemnicí svorník PSK</t>
  </si>
  <si>
    <t>-1478642999</t>
  </si>
  <si>
    <t>PN</t>
  </si>
  <si>
    <t>Počítače náprav</t>
  </si>
  <si>
    <t>114</t>
  </si>
  <si>
    <t>7592010102</t>
  </si>
  <si>
    <t>Kolové senzory a snímače počítačů náprav Snímač průjezdu kola RSR 180 (5 m kabel)</t>
  </si>
  <si>
    <t>-1413655019</t>
  </si>
  <si>
    <t>115</t>
  </si>
  <si>
    <t>7592010142</t>
  </si>
  <si>
    <t>Kolové senzory a snímače počítačů náprav Neoprénová ochr. hadice 4,8 m</t>
  </si>
  <si>
    <t>240126287</t>
  </si>
  <si>
    <t>116</t>
  </si>
  <si>
    <t>7592010152</t>
  </si>
  <si>
    <t>Kolové senzory a snímače počítačů náprav Montážní sada neoprénové ochr.hadice</t>
  </si>
  <si>
    <t>-416793685</t>
  </si>
  <si>
    <t>117</t>
  </si>
  <si>
    <t>7592010168</t>
  </si>
  <si>
    <t>Kolové senzory a snímače počítačů náprav Upevňovací souprava SK150</t>
  </si>
  <si>
    <t>606910893</t>
  </si>
  <si>
    <t>118</t>
  </si>
  <si>
    <t>7592010172</t>
  </si>
  <si>
    <t>Kolové senzory a snímače počítačů náprav Připevňovací čep BBK pro upevňovací soupravu SK140</t>
  </si>
  <si>
    <t>333971646</t>
  </si>
  <si>
    <t>119</t>
  </si>
  <si>
    <t>7592010202</t>
  </si>
  <si>
    <t>Kolové senzory a snímače počítačů náprav Kabelový závěr KSL-FP pro RSR (s EPO)</t>
  </si>
  <si>
    <t>-1798413176</t>
  </si>
  <si>
    <t>120</t>
  </si>
  <si>
    <t>7592010260</t>
  </si>
  <si>
    <t>Kolové senzory a snímače počítačů náprav Zkušební přípravek RSR SB</t>
  </si>
  <si>
    <t>1952037182</t>
  </si>
  <si>
    <t>121</t>
  </si>
  <si>
    <t>7594300174</t>
  </si>
  <si>
    <t>Počítače náprav Vnitřní prvky PN FAdC Montážní skříňka BGT07 šíře 84TE</t>
  </si>
  <si>
    <t>180186088</t>
  </si>
  <si>
    <t>122</t>
  </si>
  <si>
    <t>7594300018</t>
  </si>
  <si>
    <t>Počítače náprav Vnitřní prvky PN AZF Přepěťová ochrana vyhodnocovací jednotky BSI002 (BSI003, BSI004)</t>
  </si>
  <si>
    <t>-1567911294</t>
  </si>
  <si>
    <t>123</t>
  </si>
  <si>
    <t>7594300076</t>
  </si>
  <si>
    <t>Počítače náprav Vnitřní prvky PN ACS 2000 Čítačová jednotka ACB010 GS03</t>
  </si>
  <si>
    <t>-751813107</t>
  </si>
  <si>
    <t>124</t>
  </si>
  <si>
    <t>7594300082</t>
  </si>
  <si>
    <t>Počítače náprav Vnitřní prvky PN ACS 2000 Vyhodnocovací jednotka EIB-OK001 GS03</t>
  </si>
  <si>
    <t>-1153148167</t>
  </si>
  <si>
    <t>125</t>
  </si>
  <si>
    <t>7594300108</t>
  </si>
  <si>
    <t>Počítače náprav Vnitřní prvky PN ACS 2000 Jednotka jištění SIC006 GS01</t>
  </si>
  <si>
    <t>-263401969</t>
  </si>
  <si>
    <t>126</t>
  </si>
  <si>
    <t>7593320414</t>
  </si>
  <si>
    <t>Prvky Deska propojovací DPN (CV755135004)</t>
  </si>
  <si>
    <t>-1737281572</t>
  </si>
  <si>
    <t>127</t>
  </si>
  <si>
    <t>7594305010</t>
  </si>
  <si>
    <t>Montáž součástí počítače náprav vyhodnocovací části</t>
  </si>
  <si>
    <t>961212778</t>
  </si>
  <si>
    <t>128</t>
  </si>
  <si>
    <t>7594305015</t>
  </si>
  <si>
    <t>Montáž součástí počítače náprav neoprénové ochranné hadice se soupravou pro upevnění k pražci</t>
  </si>
  <si>
    <t>-544034464</t>
  </si>
  <si>
    <t>129</t>
  </si>
  <si>
    <t>7594305020</t>
  </si>
  <si>
    <t>Montáž součástí počítače náprav bleskojistkové svorkovnice</t>
  </si>
  <si>
    <t>-1626707777</t>
  </si>
  <si>
    <t>130</t>
  </si>
  <si>
    <t>7594305025</t>
  </si>
  <si>
    <t>Montáž součástí počítače náprav přepěťové ochrany napájení</t>
  </si>
  <si>
    <t>774100967</t>
  </si>
  <si>
    <t>131</t>
  </si>
  <si>
    <t>7594305035</t>
  </si>
  <si>
    <t>Montáž součástí počítače náprav kabelového závěru KSL-FP pro RSR</t>
  </si>
  <si>
    <t>-1900317570</t>
  </si>
  <si>
    <t>132</t>
  </si>
  <si>
    <t>7594305040</t>
  </si>
  <si>
    <t>Montáž součástí počítače náprav upevňovací kolejnicové čelisti SK 140</t>
  </si>
  <si>
    <t>-1458765087</t>
  </si>
  <si>
    <t>133</t>
  </si>
  <si>
    <t>7594305050</t>
  </si>
  <si>
    <t>Montáž součástí počítače náprav AZF bloku čítače ZBG</t>
  </si>
  <si>
    <t>-1688117626</t>
  </si>
  <si>
    <t>134</t>
  </si>
  <si>
    <t>7594305055</t>
  </si>
  <si>
    <t>Montáž součástí počítače náprav bloku pro počítače náprav</t>
  </si>
  <si>
    <t>-961513323</t>
  </si>
  <si>
    <t>135</t>
  </si>
  <si>
    <t>7594305070</t>
  </si>
  <si>
    <t>Montáž součástí počítače náprav skříně pro bloky šíře 84TE BGT 01</t>
  </si>
  <si>
    <t>-2031248928</t>
  </si>
  <si>
    <t>OST</t>
  </si>
  <si>
    <t>Ostatní</t>
  </si>
  <si>
    <t>136</t>
  </si>
  <si>
    <t>7590615130</t>
  </si>
  <si>
    <t>Úpravy kolejové desky - upevnění jednotlivých prvků na místo určení, včetně zapojení</t>
  </si>
  <si>
    <t>-1458917803</t>
  </si>
  <si>
    <t>137</t>
  </si>
  <si>
    <t>7590190140</t>
  </si>
  <si>
    <t xml:space="preserve">Ostatní Schůdky víceúčelové EN 131  (HM0478850000131)</t>
  </si>
  <si>
    <t>694677000</t>
  </si>
  <si>
    <t>DEM</t>
  </si>
  <si>
    <t>Demontáže</t>
  </si>
  <si>
    <t>138</t>
  </si>
  <si>
    <t>7592817010</t>
  </si>
  <si>
    <t>Demontáž výstražníku</t>
  </si>
  <si>
    <t>-965931012</t>
  </si>
  <si>
    <t>139</t>
  </si>
  <si>
    <t>7496672015</t>
  </si>
  <si>
    <t>Demontáž rozvaděčů vlastní spotřeby stejnosměrného s bateriemi</t>
  </si>
  <si>
    <t>-450771218</t>
  </si>
  <si>
    <t>140</t>
  </si>
  <si>
    <t>7590197015</t>
  </si>
  <si>
    <t>Demontáž ovládací skříňky přejezdového zařízení z objektu - včetně odpojení kabelů</t>
  </si>
  <si>
    <t>1732404520</t>
  </si>
  <si>
    <t>141</t>
  </si>
  <si>
    <t>7593337040</t>
  </si>
  <si>
    <t>Demontáž malorozměrného relé</t>
  </si>
  <si>
    <t>1064137084</t>
  </si>
  <si>
    <t>142</t>
  </si>
  <si>
    <t>7496676040</t>
  </si>
  <si>
    <t>Demontáž akumulátoru (baterie) do 110 V přes 100 do 200 Ah</t>
  </si>
  <si>
    <t>1162808064</t>
  </si>
  <si>
    <t>143</t>
  </si>
  <si>
    <t>7496677010</t>
  </si>
  <si>
    <t>Demontáž stojanu pro baterie</t>
  </si>
  <si>
    <t>1119889020</t>
  </si>
  <si>
    <t>144</t>
  </si>
  <si>
    <t>7590117010</t>
  </si>
  <si>
    <t>Demontáž objektu rozměru do 6,0 x 3,0 m - včetně odpojení zařízení od kabelových rozvodů</t>
  </si>
  <si>
    <t>-1136083930</t>
  </si>
  <si>
    <t>REV</t>
  </si>
  <si>
    <t>Revize a zkoušky</t>
  </si>
  <si>
    <t>146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</si>
  <si>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</si>
  <si>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</si>
  <si>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-124592812</t>
  </si>
  <si>
    <t>147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</si>
  <si>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</si>
  <si>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</si>
  <si>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-82176425</t>
  </si>
  <si>
    <t>148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</si>
  <si>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</si>
  <si>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</si>
  <si>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-1801062109</t>
  </si>
  <si>
    <t>149</t>
  </si>
  <si>
    <t>7598095445</t>
  </si>
  <si>
    <t>Příprava ke komplexním zkouškám automatických přejezdových zabezpečovacích zařízení bez závor jednokolejné - oživení, seřízení a nastavení zařízení s ohledem na postup jeho uvádění do provozu</t>
  </si>
  <si>
    <t>-766505167</t>
  </si>
  <si>
    <t>150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</si>
  <si>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</si>
  <si>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</si>
  <si>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840603126</t>
  </si>
  <si>
    <t>151</t>
  </si>
  <si>
    <t>7598095550</t>
  </si>
  <si>
    <t>Vyhotovení protokolu UTZ pro PZZ bez závor jedna kolej - vykonání prohlídky a zkoušky včetně vyhotovení protokolu podle vyhl. 100/1995 Sb.</t>
  </si>
  <si>
    <t>-1130721898</t>
  </si>
  <si>
    <t>152</t>
  </si>
  <si>
    <t>7598095635</t>
  </si>
  <si>
    <t>Vyhotovení revizní správy PZZ - vykonání prohlídky a zkoušky pro napájení elektrického zařízení včetně vyhotovení revizní zprávy podle vyhl. 100/1995 Sb. a norem ČSN</t>
  </si>
  <si>
    <t>-543577853</t>
  </si>
  <si>
    <t>02 - Stavební část</t>
  </si>
  <si>
    <t>HSV - Práce a dodávky HSV</t>
  </si>
  <si>
    <t xml:space="preserve">M -  Práce a dodávky M</t>
  </si>
  <si>
    <t xml:space="preserve">    46-M -  Zemní práce při extr.mont.pracích</t>
  </si>
  <si>
    <t xml:space="preserve">HZS -  Hodinové zúčtovací sazby</t>
  </si>
  <si>
    <t>HSV</t>
  </si>
  <si>
    <t>Práce a dodávky HSV</t>
  </si>
  <si>
    <t xml:space="preserve"> Práce a dodávky M</t>
  </si>
  <si>
    <t>46-M</t>
  </si>
  <si>
    <t xml:space="preserve"> Zemní práce při extr.mont.pracích</t>
  </si>
  <si>
    <t>460010021</t>
  </si>
  <si>
    <t xml:space="preserve">Vytyčení trasy  vedení kabelového (podzemního) v obvodu železniční stanice</t>
  </si>
  <si>
    <t>CS ÚRS 2020 02</t>
  </si>
  <si>
    <t>1466862338</t>
  </si>
  <si>
    <t>PSC</t>
  </si>
  <si>
    <t xml:space="preserve">Poznámka k souboru cen:_x000d_
1. V cenách jsou zahrnuty i náklady na: a) pochůzky projektovanou tratí, b) vyznačení budoucí trasy, c) rozmístění, očíslování a označení opěrných bodů, d) označení překážek a míst pro kabelové prostupy a podchodové štoly. </t>
  </si>
  <si>
    <t>460150164</t>
  </si>
  <si>
    <t>Hloubení zapažených i nezapažených kabelových rýh ručně včetně urovnání dna s přemístěním výkopku do vzdálenosti 3 m od okraje jámy nebo naložením na dopravní prostředek šířky 35 cm, hloubky 80 cm, v hornině třídy 4</t>
  </si>
  <si>
    <t>522366843</t>
  </si>
  <si>
    <t xml:space="preserve">Poznámka k souboru cen:_x000d_
1. Ceny hloubení rýh v hornině třídy 6 a 7 se oceňují cenami souboru cen 460 20- . Hloubení nezapažených kabelových rýh strojně. </t>
  </si>
  <si>
    <t>460150264</t>
  </si>
  <si>
    <t>Hloubení zapažených i nezapažených kabelových rýh ručně včetně urovnání dna s přemístěním výkopku do vzdálenosti 3 m od okraje jámy nebo naložením na dopravní prostředek šířky 50 cm, hloubky 80 cm, v hornině třídy 4</t>
  </si>
  <si>
    <t>-963143904</t>
  </si>
  <si>
    <t>460030011</t>
  </si>
  <si>
    <t xml:space="preserve">Přípravné terénní práce  sejmutí drnu včetně nařezání a uložení na hromady nebo naložení na dopravní prostředek jakékoliv tloušťky</t>
  </si>
  <si>
    <t>m2</t>
  </si>
  <si>
    <t>1666080247</t>
  </si>
  <si>
    <t xml:space="preserve">Poznámka k souboru cen:_x000d_
1. V cenách -0001 až -0007 nejsou zahrnuty náklady na odstranění kamenů, kořenů a ostatních nevhodných přimísenin, tyto práce se oceňují individuálně. 2. U cen -0021 až -0025 se u středně hustého porostu uvažuje hustota do 3 ks/m2, u hustého porostu přes 3 ks/m2. 3. U ceny -0092 se počítá první vytržený obrubník trojnásobnou délkou. </t>
  </si>
  <si>
    <t>460030015</t>
  </si>
  <si>
    <t xml:space="preserve">Přípravné terénní práce  odstranění travnatého porostu kosení a shrabávání trávy</t>
  </si>
  <si>
    <t>849986675</t>
  </si>
  <si>
    <t>460030023</t>
  </si>
  <si>
    <t xml:space="preserve">Přípravné terénní práce  odstranění dřevitého porostu z keřů nebo stromků průměru kmenů do 5 cm včetně odstranění kořenů a složení do hromad nebo naložení na dopravní prostředek tvrdého středně hustého</t>
  </si>
  <si>
    <t>399809580</t>
  </si>
  <si>
    <t>460490013</t>
  </si>
  <si>
    <t xml:space="preserve">Krytí kabelů, spojek, koncovek a odbočnic  kabelů výstražnou fólií z PVC včetně vyrovnání povrchu rýhy, rozvinutí a uložení fólie do rýhy, fólie šířky do 34cm</t>
  </si>
  <si>
    <t>-467110606</t>
  </si>
  <si>
    <t>460500001</t>
  </si>
  <si>
    <t xml:space="preserve">Oddělení kabelů  přepážkou s utěsněním, ve výkopu z cihel</t>
  </si>
  <si>
    <t>-2146166133</t>
  </si>
  <si>
    <t>460151554</t>
  </si>
  <si>
    <t>Hloubení zapažených i nezapažených kabelových rýh ručně včetně urovnání dna s přemístěním výkopku do vzdálenosti 3 m od okraje jámy nebo naložením na dopravní prostředek ostatních rozměrů, v hornině třídy 4</t>
  </si>
  <si>
    <t>m3</t>
  </si>
  <si>
    <t>-1047852093</t>
  </si>
  <si>
    <t>460421181</t>
  </si>
  <si>
    <t xml:space="preserve">Kabelové lože včetně podsypu, zhutnění a urovnání povrchu  z písku nebo štěrkopísku tloušťky 10 cm nad kabel zakryté plastovou fólií, šířky lože do 25 cm</t>
  </si>
  <si>
    <t>322862656</t>
  </si>
  <si>
    <t xml:space="preserve">Poznámka k souboru cen:_x000d_
1. V cenách -1021 až -1072, -1121 až -1172 a -1221 až -1272 nejsou započteny náklady na dodávku betonových a plastových desek. Tato dodávka se oceňuje ve specifikaci. </t>
  </si>
  <si>
    <t>460560164</t>
  </si>
  <si>
    <t>Zásyp kabelových rýh ručně s uložením výkopku ve vrstvách včetně zhutnění a urovnání povrchu šířky 35 cm hloubky 80 cm, v hornině třídy 4</t>
  </si>
  <si>
    <t>-891466055</t>
  </si>
  <si>
    <t>460560264</t>
  </si>
  <si>
    <t>Zásyp kabelových rýh ručně s uložením výkopku ve vrstvách včetně zhutnění a urovnání povrchu šířky 50 cm hloubky 80 cm, v hornině třídy 4</t>
  </si>
  <si>
    <t>-1000166738</t>
  </si>
  <si>
    <t>460620014</t>
  </si>
  <si>
    <t xml:space="preserve">Úprava terénu  provizorní úprava terénu včetně odkopání drobných nerovností a zásypu prohlubní se zhutněním, v hornině třídy těžitelnosti II skupiny 4</t>
  </si>
  <si>
    <t>-1759651102</t>
  </si>
  <si>
    <t xml:space="preserve">Poznámka k souboru cen:_x000d_
1. V cenách -0002 až -0003 nejsou zahrnuty dodávku drnů. Tato se oceňuje ve specifikaci. 2. V cenách -0022 až -0028 nejsou zahrnuty náklady na dodávku obrubníků. Tato dodávka se oceňuje ve specifikaci. </t>
  </si>
  <si>
    <t>460310105</t>
  </si>
  <si>
    <t xml:space="preserve">Zemní protlaky strojně  neřízený zemní protlak ( krtek) řízené horizontální vrtání v hornině tř. 1 až 4 pro protlačení PE trub, v hloubce do 6 m vnějšího průměru vrtu přes 125 do 160 mm</t>
  </si>
  <si>
    <t>472153546</t>
  </si>
  <si>
    <t xml:space="preserve">Poznámka k souboru cen:_x000d_
1. V cenách -0001 až 0017 nejsou započteny náklady na: a) zemní práce nutné k provedení protlaku (startovací a cílové jámy), b) dodání chráničky a potrubí. Tyto materiály se oceňují ve specifikaci. 2. V cenách -0101 až 0109 jsou započteny i náklady na: a) případné vodorovné přemístění výkopku z protlačovaného potrubí a svislé přemístění výkopku z montážní jámy na povrch a jeho přehození na povrchu, b) úpravu čela potrubí pro protlačení. 3. V cenách -0101 až 0109 nejsou započteny náklady na: a) případné zemní práce nutné k provedení protlaku (startovací a cílové jámy), b) případné čerpání vody, c) montáž vedení a jeho příslušenství, slouží-li protlačená trouba jako ochranné potrubí, d) dodávku potrubí učeného k protlačení. Toto potrubí se oceňuje ve specifikaci. Ztratné lze stanovit ve výši 3%, e) překládání a zajišťování inženýrských sítí, f) vytýčení směru protlaku a stávajících inženýrských sítí. </t>
  </si>
  <si>
    <t>34575131</t>
  </si>
  <si>
    <t>žlab kabelový s víkem PVC (100x100)</t>
  </si>
  <si>
    <t>1531220785</t>
  </si>
  <si>
    <t>220260732</t>
  </si>
  <si>
    <t>Montáž žlabu kabelového z PVC včetně montáže na předem připravené upevňovací body, uzavření víka 40/60 nebo 60/60 mm</t>
  </si>
  <si>
    <t>-1964103123</t>
  </si>
  <si>
    <t xml:space="preserve">Poznámka k souboru cen:_x000d_
1. V cenách 220 26-0721 až -0732 nejsou započteny náklady na dodávku kabelového žlabu. </t>
  </si>
  <si>
    <t>HZS</t>
  </si>
  <si>
    <t xml:space="preserve"> Hodinové zúčtovací sazby</t>
  </si>
  <si>
    <t>HZS2222</t>
  </si>
  <si>
    <t xml:space="preserve">Hodinové zúčtovací sazby profesí PSV  provádění stavebních instalací elektrikář odborný</t>
  </si>
  <si>
    <t>1960920865</t>
  </si>
  <si>
    <t>HZS3222</t>
  </si>
  <si>
    <t xml:space="preserve">Hodinové zúčtovací sazby montáží technologických zařízení  na stavebních objektech montér slaboproudých zařízení odborný</t>
  </si>
  <si>
    <t>-501604959</t>
  </si>
  <si>
    <t>HZS3231</t>
  </si>
  <si>
    <t xml:space="preserve">Hodinové zúčtovací sazby montáží technologických zařízení  na stavebních objektech montér měřících a regulačních zařízení</t>
  </si>
  <si>
    <t>880774434</t>
  </si>
  <si>
    <t>HZS4232</t>
  </si>
  <si>
    <t xml:space="preserve">Hodinové zúčtovací sazby ostatních profesí  revizní a kontrolní činnost technik odborný</t>
  </si>
  <si>
    <t>1808368936</t>
  </si>
  <si>
    <t>01N - Neoceňovat - dodávka SSZT</t>
  </si>
  <si>
    <t>7592820010</t>
  </si>
  <si>
    <t xml:space="preserve">Součásti výstražníku Stožár výstražníku SVN  (CV708275020)</t>
  </si>
  <si>
    <t>Dodávka SSZT</t>
  </si>
  <si>
    <t>1940398488</t>
  </si>
  <si>
    <t>7592820020</t>
  </si>
  <si>
    <t xml:space="preserve">Součásti výstražníku Stožár výstražníku SVND  (CV708275021)</t>
  </si>
  <si>
    <t>564566811</t>
  </si>
  <si>
    <t>7592810030</t>
  </si>
  <si>
    <t xml:space="preserve">Výstražníky Výstražník V3  (CV708289004)</t>
  </si>
  <si>
    <t>920114700</t>
  </si>
  <si>
    <t>7592820180</t>
  </si>
  <si>
    <t>Součásti výstražníku Kříž výstr.jednokol.zákl.vel. A32a zvýraz.žlutozel.pruh (HM0404229200101)</t>
  </si>
  <si>
    <t>1421504784</t>
  </si>
  <si>
    <t>7590720425</t>
  </si>
  <si>
    <t>Součásti světelných návěstidel Základ svět.náv. T I Z 51x71x135cm (HM0592110090000)</t>
  </si>
  <si>
    <t>-1567941688</t>
  </si>
  <si>
    <t>7590720515</t>
  </si>
  <si>
    <t>Součásti světelných návěstidel Žárovka SIG 1820 12V 20/20W, dvouvláknová (HM0347260050001)</t>
  </si>
  <si>
    <t>2094056890</t>
  </si>
  <si>
    <t>7592820430</t>
  </si>
  <si>
    <t xml:space="preserve">Součásti výstražníku Nosič výstražníku  (CV708285051)</t>
  </si>
  <si>
    <t>1158059578</t>
  </si>
  <si>
    <t>7592820110</t>
  </si>
  <si>
    <t xml:space="preserve">Součásti výstražníku Nosič kříže  (CV708405063)</t>
  </si>
  <si>
    <t>504550137</t>
  </si>
  <si>
    <t>PS 02 - Oprava PZS P2157 v km 102,845 Lenešice - Břvany</t>
  </si>
  <si>
    <t>145</t>
  </si>
  <si>
    <t>-897860642</t>
  </si>
  <si>
    <t>7590110650</t>
  </si>
  <si>
    <t>Domky, přístřešky Domky s integrovanou betonovou střechou 3x2 m; výška 3,2 m</t>
  </si>
  <si>
    <t>2074207354</t>
  </si>
  <si>
    <t>7590115005</t>
  </si>
  <si>
    <t>Montáž objektu rozměru do 2,5 x 3,6 m - usazení na základy, zatažení kabelů a zřízení kabelové rezervy, opravný nátěr. Neobsahuje výkop a zához jam</t>
  </si>
  <si>
    <t>825324559</t>
  </si>
  <si>
    <t>7593310880</t>
  </si>
  <si>
    <t>Konstrukční díly Řada stojan. pro 1 stojan 19 polí inov. (HM0404215990311)</t>
  </si>
  <si>
    <t>-419556302</t>
  </si>
  <si>
    <t>7593315120</t>
  </si>
  <si>
    <t>Montáž stojanové řady pro 1 stojan - sestavení dodané konstrukce, vyměření místa a usazení stojanové řady, montáž ochranných plechů a roštu stojanové řady, ukotvení</t>
  </si>
  <si>
    <t>224800873</t>
  </si>
  <si>
    <t>-203937109</t>
  </si>
  <si>
    <t>-2113733891</t>
  </si>
  <si>
    <t>-1102683937</t>
  </si>
  <si>
    <t>99</t>
  </si>
  <si>
    <t>100</t>
  </si>
  <si>
    <t>101</t>
  </si>
  <si>
    <t>104</t>
  </si>
  <si>
    <t>105</t>
  </si>
  <si>
    <t>106</t>
  </si>
  <si>
    <t xml:space="preserve"> ÚOŽI 2020 01</t>
  </si>
  <si>
    <t>111</t>
  </si>
  <si>
    <t>-583909006</t>
  </si>
  <si>
    <t>1534403354</t>
  </si>
  <si>
    <t>-1277141609</t>
  </si>
  <si>
    <t>623437489</t>
  </si>
  <si>
    <t>-1593259057</t>
  </si>
  <si>
    <t>547822615</t>
  </si>
  <si>
    <t>-1107809019</t>
  </si>
  <si>
    <t>379223737</t>
  </si>
  <si>
    <t>PS 03 - Lenešice - Břvany, TZZ</t>
  </si>
  <si>
    <t>Správa železniční dopravní cesty, státní organizac</t>
  </si>
  <si>
    <t>DOM - Technologický domek</t>
  </si>
  <si>
    <t>R_DC - Rozvaděč DC</t>
  </si>
  <si>
    <t>STOJ - Stojany zabezpečovacího zařízení</t>
  </si>
  <si>
    <t>-1947162132</t>
  </si>
  <si>
    <t>-1018538430</t>
  </si>
  <si>
    <t>1387228768</t>
  </si>
  <si>
    <t>1070464410</t>
  </si>
  <si>
    <t>-163450468</t>
  </si>
  <si>
    <t>2044810749</t>
  </si>
  <si>
    <t>-635123640</t>
  </si>
  <si>
    <t>566580139</t>
  </si>
  <si>
    <t>7590555052</t>
  </si>
  <si>
    <t>Montáž formy pro kabel TCEKE, TCEKES do délky 0,5 m 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</si>
  <si>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1563926856</t>
  </si>
  <si>
    <t>7590540750</t>
  </si>
  <si>
    <t>Slaboproudé rozvody, kabely pro přívod a vnitřní instalaci Spojky metalických kabelů a příslušenství Teplem smrštitelná zesílená spojka pro netlakované kabely XAGA 500-100/25-500-FLE-CZ</t>
  </si>
  <si>
    <t>1559264335</t>
  </si>
  <si>
    <t>-1919681385</t>
  </si>
  <si>
    <t>1084028188</t>
  </si>
  <si>
    <t>-275965709</t>
  </si>
  <si>
    <t>486597045</t>
  </si>
  <si>
    <t>1231353685</t>
  </si>
  <si>
    <t>1784106120</t>
  </si>
  <si>
    <t>1276216252</t>
  </si>
  <si>
    <t>1229930045</t>
  </si>
  <si>
    <t>-1649506608</t>
  </si>
  <si>
    <t>-1181467931</t>
  </si>
  <si>
    <t>1828090687</t>
  </si>
  <si>
    <t>939429026</t>
  </si>
  <si>
    <t>-1931826156</t>
  </si>
  <si>
    <t>7590560044</t>
  </si>
  <si>
    <t>Optické kabely Optické kabely střední konstrukce pro záfuk, přifuk do HDPE chráničky 24 vl. 4x6 vl./trubička, HDPE plášť 8,1 mm (6 el.)</t>
  </si>
  <si>
    <t>1901665812</t>
  </si>
  <si>
    <t>7593505292</t>
  </si>
  <si>
    <t>Zafukování optického kabelu HDPE</t>
  </si>
  <si>
    <t>-482190638</t>
  </si>
  <si>
    <t>7590565014</t>
  </si>
  <si>
    <t>Spojování a ukončení kabelů optických v optickém rozvaděči pro 24 vláken - práce spojené s montáží specifikované kabelizace specifikovaným způsobem</t>
  </si>
  <si>
    <t>434159164</t>
  </si>
  <si>
    <t>7590560853</t>
  </si>
  <si>
    <t>Optické kabely Spojky a příslušenství pro optické sítě Optické Patchcordy SM 9/125 E2000/APC-E2000/APC, 9/125/900/1800, délka 1 m, DUPLEX</t>
  </si>
  <si>
    <t>-1936043121</t>
  </si>
  <si>
    <t>7590560893</t>
  </si>
  <si>
    <t>Optické kabely Spojky a příslušenství pro optické sítě Optické Adaptéry duplex E2000/APC-E2000/APC</t>
  </si>
  <si>
    <t>-1383468283</t>
  </si>
  <si>
    <t>7590560519</t>
  </si>
  <si>
    <t>Optické kabely Spojky a příslušenství pro optické sítě Ostatní Rezerva optického kabelu do 500mm</t>
  </si>
  <si>
    <t>497364679</t>
  </si>
  <si>
    <t>7590560529</t>
  </si>
  <si>
    <t>Optické kabely Spojky a příslušenství pro optické sítě Ostatní Patch panel 24 portů CAT 5E</t>
  </si>
  <si>
    <t>1261293286</t>
  </si>
  <si>
    <t>7590560559</t>
  </si>
  <si>
    <t>Optické kabely Spojky a příslušenství pro optické sítě Ostatní Patch panel pro 24 opt. kabelů</t>
  </si>
  <si>
    <t>-747548843</t>
  </si>
  <si>
    <t>7590560593</t>
  </si>
  <si>
    <t>Optické kabely Spojky a příslušenství pro optické sítě Ostatní Zásobník bufferů 19" pro uložení a zafixování rezervní délky příchozích bufferů</t>
  </si>
  <si>
    <t>601962225</t>
  </si>
  <si>
    <t>7590560597</t>
  </si>
  <si>
    <t>Optické kabely Spojky a příslušenství pro optické sítě Ostatní Vedení patchcordů 19" vedení patchcordů 1U, 8 vyvazovacích ok + 2 boční kryty</t>
  </si>
  <si>
    <t>-1414990265</t>
  </si>
  <si>
    <t>7590560611</t>
  </si>
  <si>
    <t>Optické kabely Spojky a příslušenství pro optické sítě Ostatní Konektorový modul E-2000 se stand.opt.kazetou vybavený pigtaily a adaptéry</t>
  </si>
  <si>
    <t>620210745</t>
  </si>
  <si>
    <t>7590560621</t>
  </si>
  <si>
    <t>Optické kabely Spojky a příslušenství pro optické sítě Ostatní Spojovací modul</t>
  </si>
  <si>
    <t>-1071452520</t>
  </si>
  <si>
    <t>7590565050</t>
  </si>
  <si>
    <t>Spojování a ukončení kabelů optických svár optického vlákna ve spojce (rozvaděči) do 36 vláken - práce spojené s montáží specifikované kabelizace specifikovaným způsobem</t>
  </si>
  <si>
    <t>vlákno</t>
  </si>
  <si>
    <t>1416045901</t>
  </si>
  <si>
    <t>7590565094</t>
  </si>
  <si>
    <t>Montáž spojky optického kabelu s 24 vlákny - práce spojené s montáží specifikované kabelizace specifikovaným způsobem</t>
  </si>
  <si>
    <t>1916471044</t>
  </si>
  <si>
    <t>7590565060</t>
  </si>
  <si>
    <t>Montáž konstrukce rezervy optického kabelu</t>
  </si>
  <si>
    <t>1884563632</t>
  </si>
  <si>
    <t>Technologický domek</t>
  </si>
  <si>
    <t>7590110120</t>
  </si>
  <si>
    <t>Domky, přístřešky Reléový domek - výška 3,10 m - podle zvl. požadavků a předložené dokumentace 3x2 m</t>
  </si>
  <si>
    <t>-1296073392</t>
  </si>
  <si>
    <t>7590110400</t>
  </si>
  <si>
    <t xml:space="preserve">Domky, přístřešky Střecha sedlová  rel.domku - podle zvl. požadavků a předložené dokumentace 3x2 m</t>
  </si>
  <si>
    <t>-2092698928</t>
  </si>
  <si>
    <t>-948514070</t>
  </si>
  <si>
    <t>234672686</t>
  </si>
  <si>
    <t>-67268599</t>
  </si>
  <si>
    <t>172581786</t>
  </si>
  <si>
    <t>1317593714</t>
  </si>
  <si>
    <t>773630381</t>
  </si>
  <si>
    <t>-1810867618</t>
  </si>
  <si>
    <t>1078358783</t>
  </si>
  <si>
    <t>-519463617</t>
  </si>
  <si>
    <t>898145618</t>
  </si>
  <si>
    <t>1248496956</t>
  </si>
  <si>
    <t>-300355727</t>
  </si>
  <si>
    <t>-1953574629</t>
  </si>
  <si>
    <t>-492672926</t>
  </si>
  <si>
    <t>-396765862</t>
  </si>
  <si>
    <t>1423921567</t>
  </si>
  <si>
    <t>729662825</t>
  </si>
  <si>
    <t>-354013052</t>
  </si>
  <si>
    <t>-23361680</t>
  </si>
  <si>
    <t>-724983708</t>
  </si>
  <si>
    <t>-1054551300</t>
  </si>
  <si>
    <t>86764073</t>
  </si>
  <si>
    <t>-428780999</t>
  </si>
  <si>
    <t>1325646379</t>
  </si>
  <si>
    <t>-883520433</t>
  </si>
  <si>
    <t>1097385237</t>
  </si>
  <si>
    <t>-763395962</t>
  </si>
  <si>
    <t>-279087006</t>
  </si>
  <si>
    <t>317113407</t>
  </si>
  <si>
    <t>-1339729138</t>
  </si>
  <si>
    <t>-1195433470</t>
  </si>
  <si>
    <t>-360339579</t>
  </si>
  <si>
    <t>1963055317</t>
  </si>
  <si>
    <t>704582389</t>
  </si>
  <si>
    <t>-1624540247</t>
  </si>
  <si>
    <t>7594300098</t>
  </si>
  <si>
    <t>Počítače náprav Vnitřní prvky PN ACS 2000 Montážní skříňka BGT04 šíře 84TE</t>
  </si>
  <si>
    <t>1525953745</t>
  </si>
  <si>
    <t>7594300254</t>
  </si>
  <si>
    <t>Počítače náprav Vnitřní prvky PN Frauscher Krycí plech 3HE 4TE</t>
  </si>
  <si>
    <t>863207539</t>
  </si>
  <si>
    <t>7594300136</t>
  </si>
  <si>
    <t>Počítače náprav Vnitřní prvky PN ACS 2000 Sběrnicová jednotka ABP002-2 21TE GS02</t>
  </si>
  <si>
    <t>-2065627149</t>
  </si>
  <si>
    <t>7594300078</t>
  </si>
  <si>
    <t>Počítače náprav Vnitřní prvky PN ACS 2000 Čítačová jednotka ACB119 GS04</t>
  </si>
  <si>
    <t>1995002771</t>
  </si>
  <si>
    <t>7594300084</t>
  </si>
  <si>
    <t>Počítače náprav Vnitřní prvky PN ACS 2000 Vyhodnocovací jednotka IMC003 GS01</t>
  </si>
  <si>
    <t>-1967552583</t>
  </si>
  <si>
    <t>858058420</t>
  </si>
  <si>
    <t>7594300166</t>
  </si>
  <si>
    <t>Počítače náprav Vnitřní prvky PN ACS 2000 Modem MFr-07</t>
  </si>
  <si>
    <t>-1690476364</t>
  </si>
  <si>
    <t>828055016</t>
  </si>
  <si>
    <t>7592003188</t>
  </si>
  <si>
    <t>Repase monážní skříňky BGT03 šířky 126TE - rozložení skříňky PN, očištění skříňky PN, složení skříňky PN, doplnění, výměna vodících lišt</t>
  </si>
  <si>
    <t>49912458</t>
  </si>
  <si>
    <t>7592003260</t>
  </si>
  <si>
    <t>Repase sběrnicové jednotky ABP002-2 21TE GS02 - očištění sběrnicové desky, výměna poškozených částí sběrnicové desky, doplnění spojovacího materiálu, doplnění konektorů, min.72 hod.test sběrnicové desky, vystavení protokolu</t>
  </si>
  <si>
    <t>-1425057687</t>
  </si>
  <si>
    <t>7592003204</t>
  </si>
  <si>
    <t>Repase drátové formy pro skříň 126TE - očištění drátové formy, výměna poškozených částí drátové formy, vyvázání drátové formy, přeměření</t>
  </si>
  <si>
    <t>851558186</t>
  </si>
  <si>
    <t>1861464384</t>
  </si>
  <si>
    <t>7592003302</t>
  </si>
  <si>
    <t>Repase čítačové jednotky ACB119 GS04 - očištění karty, výměna poškozených částí karty, doplnění chybějících částí karty, 72 hod.test karty, vystavení protokolu</t>
  </si>
  <si>
    <t>329792721</t>
  </si>
  <si>
    <t>727231601</t>
  </si>
  <si>
    <t>-625625753</t>
  </si>
  <si>
    <t>587227249</t>
  </si>
  <si>
    <t>-1592949516</t>
  </si>
  <si>
    <t>1199175192</t>
  </si>
  <si>
    <t>-519091485</t>
  </si>
  <si>
    <t>-842662383</t>
  </si>
  <si>
    <t>7594305075</t>
  </si>
  <si>
    <t>Montáž součástí počítače náprav skříně pro bloky šíře 126TE BGT 03</t>
  </si>
  <si>
    <t>1180049673</t>
  </si>
  <si>
    <t>7494000120.1</t>
  </si>
  <si>
    <t>-1502481191</t>
  </si>
  <si>
    <t>7494153020.1</t>
  </si>
  <si>
    <t>-186745441</t>
  </si>
  <si>
    <t>7494003388.1</t>
  </si>
  <si>
    <t>-1071793508</t>
  </si>
  <si>
    <t>7494003062.1</t>
  </si>
  <si>
    <t>1318458633</t>
  </si>
  <si>
    <t>7494351020.1</t>
  </si>
  <si>
    <t>-666266665</t>
  </si>
  <si>
    <t>7494351030.1</t>
  </si>
  <si>
    <t>-1172251368</t>
  </si>
  <si>
    <t>7494004946.1</t>
  </si>
  <si>
    <t>24707944</t>
  </si>
  <si>
    <t>7593320435.1</t>
  </si>
  <si>
    <t>1098627698</t>
  </si>
  <si>
    <t>Stojany zabezpečovacího zařízení</t>
  </si>
  <si>
    <t>881248976</t>
  </si>
  <si>
    <t>7593330040</t>
  </si>
  <si>
    <t>Výměnné díly Relé NMŠ 1-2000 (HM0404221990407)</t>
  </si>
  <si>
    <t>-1210182670</t>
  </si>
  <si>
    <t>7593330120</t>
  </si>
  <si>
    <t>Výměnné díly Relé NMŠ 1-1500 (HM0404221990415)</t>
  </si>
  <si>
    <t>-1704367547</t>
  </si>
  <si>
    <t>7593330160</t>
  </si>
  <si>
    <t>Výměnné díly Relé NMŠ 2-4000 (HM0404221990419)</t>
  </si>
  <si>
    <t>1957289325</t>
  </si>
  <si>
    <t>7593320450</t>
  </si>
  <si>
    <t>Prvky Relé Schrack PT 570024 základní sestava (CV930025028)</t>
  </si>
  <si>
    <t>-901543251</t>
  </si>
  <si>
    <t>7593100900</t>
  </si>
  <si>
    <t>Měniče Měnič DC 24V/24V spínaný, s galvanickýmoddělením, stabilizovaný</t>
  </si>
  <si>
    <t>-2111363353</t>
  </si>
  <si>
    <t>7593310420</t>
  </si>
  <si>
    <t xml:space="preserve">Konstrukční díly Panel sestavený (RAL 7032)  (CV727265003)</t>
  </si>
  <si>
    <t>-29591834</t>
  </si>
  <si>
    <t>759476455</t>
  </si>
  <si>
    <t>-1029158022</t>
  </si>
  <si>
    <t>-941052551</t>
  </si>
  <si>
    <t>-1806145</t>
  </si>
  <si>
    <t>-565854703</t>
  </si>
  <si>
    <t>1168683541</t>
  </si>
  <si>
    <t>816168490</t>
  </si>
  <si>
    <t>1998227957</t>
  </si>
  <si>
    <t>7593310380</t>
  </si>
  <si>
    <t xml:space="preserve">Konstrukční díly Panel krycí  (CV724799001M)</t>
  </si>
  <si>
    <t>-1540491720</t>
  </si>
  <si>
    <t>-227562907</t>
  </si>
  <si>
    <t>7594110200</t>
  </si>
  <si>
    <t>Lanové propojení s kolíkovým ukončením LAI 1xFe9/190 norma 703029132 (HM0404223990154AV.00190)</t>
  </si>
  <si>
    <t>-964140959</t>
  </si>
  <si>
    <t>7594170530</t>
  </si>
  <si>
    <t>Propojovací příslušenství Příchytka lanová jednod. norma 703309005 (HM0404223990011)</t>
  </si>
  <si>
    <t>-712826148</t>
  </si>
  <si>
    <t>7590150030</t>
  </si>
  <si>
    <t xml:space="preserve">Uzemnění, ukolejnění Tyč zemnící se svorkou l=1,5m  (HM0354405211015)</t>
  </si>
  <si>
    <t>2044237233</t>
  </si>
  <si>
    <t>7491600180</t>
  </si>
  <si>
    <t>Uzemnění Vnější Uzemňovací vedení v zemi, páskem FeZn do 120 mm2</t>
  </si>
  <si>
    <t>570309232</t>
  </si>
  <si>
    <t>7491652040</t>
  </si>
  <si>
    <t>Montáž vnějšího uzemnění zemnící tyče z pozinkované oceli (FeZn), délky do 2 m - zemnící tyče (horní konec tyče min. 80 cm pod povrchem) včetně připojení tyče k pásku</t>
  </si>
  <si>
    <t>444705057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</si>
  <si>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</si>
  <si>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</si>
  <si>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-739043547</t>
  </si>
  <si>
    <t>5907055020</t>
  </si>
  <si>
    <t>Vrtání kolejnic otvor o průměru přes 10 do 23 mm. Poznámka: 1. V cenách jsou započteny náklady na manipulaci podložení, označení a provedení vrtu ve stojině kolejnice.</t>
  </si>
  <si>
    <t>-1320313538</t>
  </si>
  <si>
    <t>Poznámka k souboru cen:_x000d_
1. V cenách jsou započteny náklady na manipulaci podložení, označení a provedení vrtu ve stojině kolejnice.</t>
  </si>
  <si>
    <t>7594105040</t>
  </si>
  <si>
    <t>Montáž lanového propojení tlumivek na dřevěné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</si>
  <si>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1481016271</t>
  </si>
  <si>
    <t>53400304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</si>
  <si>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</si>
  <si>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</si>
  <si>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2125646185</t>
  </si>
  <si>
    <t>7598095170</t>
  </si>
  <si>
    <t>Přezkoušení a regulace obvodů souhlasu - kontrola zapojení, provedení příslušných měření, nastavení parametrů, přezkoušení funkce</t>
  </si>
  <si>
    <t>-1433487454</t>
  </si>
  <si>
    <t>7598095220</t>
  </si>
  <si>
    <t>Přezkoušení závěru jízdních cest za 1 závěrný úsek - kontrola zapojení, provedení příslušných měření, přezkoušení funkce</t>
  </si>
  <si>
    <t>360352914</t>
  </si>
  <si>
    <t>7598095580</t>
  </si>
  <si>
    <t>Vyhotovení protokolu UTZ pro TZZ AH s hradlem pro jednu kolej - vykonání prohlídky a zkoušky včetně vyhotovení protokolu podle vyhl. 100/1995 Sb.</t>
  </si>
  <si>
    <t>-825639887</t>
  </si>
  <si>
    <t>7598095390</t>
  </si>
  <si>
    <t>Příprava ke komplexním zkouškám za 1 jízdní cestu do 30 výhybek - oživení, seřízení a nastavení zařízení s ohledem na postup jeho uvádění do provozu</t>
  </si>
  <si>
    <t>-1964177578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</si>
  <si>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</si>
  <si>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</si>
  <si>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502301220</t>
  </si>
  <si>
    <t>7598095620</t>
  </si>
  <si>
    <t>Vyhotovení revizní správy SZZ reléové do 10 přestavníků - vykonání prohlídky a zkoušky pro napájení elektrického zařízení včetně vyhotovení revizní zprávy podle vyhl. 100/1995 Sb. a norem ČSN</t>
  </si>
  <si>
    <t>-2013340509</t>
  </si>
  <si>
    <t>SO 01 - Rušení LIS</t>
  </si>
  <si>
    <t>01 - Stavební část</t>
  </si>
  <si>
    <t>Verner Pavel - ST Most</t>
  </si>
  <si>
    <t>5 - Komunikace pozemní</t>
  </si>
  <si>
    <t>VRN - Vedlejší rozpočtové náklady</t>
  </si>
  <si>
    <t>Komunikace pozemní</t>
  </si>
  <si>
    <t>5907015395</t>
  </si>
  <si>
    <t>Ojedinělá výměna kolejnic současně s výměnou kompletů a pryžové podložky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</si>
  <si>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-2094855964</t>
  </si>
  <si>
    <t>P</t>
  </si>
  <si>
    <t>Poznámka k položce:_x000d_
Metr kolejnice=m_x000d_
kolejnice ze zásob ST Most_x000d_
zhotovitel převeze ze žst.Březno u Chomutova a Řetenice_x000d_
kolejnice po výměně z místa stavby odveze TO Louny_x000d_
souvisle měněny budou pružné kroužky a vložky M, ostatní součásti upevnění jen ojediněle_x000d_
do přejezdu P2157 v km 102,845 budou na 11 ks pražců dodány komplety ŽS4 antikoro_x000d_
případné potřebné svěrky T5 a R1 na místo stavby dodá TO Louny</t>
  </si>
  <si>
    <t>5907045110</t>
  </si>
  <si>
    <t>Příplatek za obtížnost při výměně kolejnic na rozponových podkladnicích tv. R65. Poznámka: 1. V cenách jsou započteny náklady za obtížné podmínky výměny kolejnic.</t>
  </si>
  <si>
    <t>106441286</t>
  </si>
  <si>
    <t>Poznámka k položce:_x000d_
Metr kolejnice=m</t>
  </si>
  <si>
    <t>5907050110</t>
  </si>
  <si>
    <t>Dělení kolejnic kyslíkem tv. UIC60 nebo R65. Poznámka: 1. V cenách jsou započteny náklady na manipulaci, podložení, označení a provedení řezu kolejnice.</t>
  </si>
  <si>
    <t>2137337764</t>
  </si>
  <si>
    <t>Poznámka k položce:_x000d_
Řez=kus_x000d_
řezy pro vyjmutí kolejnic_x000d_
úprava délek nově vkládaných kolejnic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</si>
  <si>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</si>
  <si>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</si>
  <si>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</si>
  <si>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-313421245</t>
  </si>
  <si>
    <t>Poznámka k položce:_x000d_
výměna upevňovadel vždy v délce 50 m od konce náhrady LISů do stávajícího stavu_x000d_
souvisle měněny budou pryžové podložky, pružné kroužky a vložky M_x000d_
ostatní součásti upevnění jen ojediněle_x000d_
případné potřebné svěrky T5 a R1 na místo stavby dodá TO Louny</t>
  </si>
  <si>
    <t>5908085020</t>
  </si>
  <si>
    <t>Ojedinělá montáž drobného kolejiva (svěrky, spony, šrouby, kroužky, vložky, podložky). Poznámka: 1. V cenách jsou započteny náklady na montáž a ošetření součástí mazivem.</t>
  </si>
  <si>
    <t>-371371870</t>
  </si>
  <si>
    <t xml:space="preserve">Poznámka k položce:_x000d_
"vývraty -  montáž"</t>
  </si>
  <si>
    <t>5908087020</t>
  </si>
  <si>
    <t>Ojedinělá demontáž drobného kolejiva (svěrky, spony, šrouby, kroužky, vložky, podložky). Poznámka: 1. V cenách jsou započteny náklady na demontáž a naložení na dopravní prostředek.</t>
  </si>
  <si>
    <t>-965431734</t>
  </si>
  <si>
    <t xml:space="preserve">Poznámka k položce:_x000d_
"vývraty -  demontáž"</t>
  </si>
  <si>
    <t>5910020020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</si>
  <si>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</si>
  <si>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</si>
  <si>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-753801647</t>
  </si>
  <si>
    <t>Poznámka k položce:_x000d_
montážní svary</t>
  </si>
  <si>
    <t>5910020120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</si>
  <si>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</si>
  <si>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1251015030</t>
  </si>
  <si>
    <t>Poznámka k položce:_x000d_
závěrné svary</t>
  </si>
  <si>
    <t>5910035020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</si>
  <si>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</si>
  <si>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-947747633</t>
  </si>
  <si>
    <t>Poznámka k položce:_x000d_
napínání závěrných svarů</t>
  </si>
  <si>
    <t>5910040220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</si>
  <si>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</si>
  <si>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2084490953</t>
  </si>
  <si>
    <t>Poznámka k položce:_x000d_
Metr kolejnice=m_x000d_
úprava UT BK od konce výměny kolejnic vždy v délce 50 m do stávajícího stavu</t>
  </si>
  <si>
    <t>5958125010</t>
  </si>
  <si>
    <t>Komplety s antikorozní úpravou ŽS 4 (svěrka ŽS4, šroub RS 1, matice M24, podložka Fe6)</t>
  </si>
  <si>
    <t>372966149</t>
  </si>
  <si>
    <t>Poznámka k položce:_x000d_
do přejezdu P2157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</si>
  <si>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</si>
  <si>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</si>
  <si>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-231862132</t>
  </si>
  <si>
    <t>Poznámka k položce:_x000d_
Měrnou jednotkou je kus stroje._x000d_
pryžové podložky na skládku, celkem 1932 ks</t>
  </si>
  <si>
    <t>9901000900</t>
  </si>
  <si>
    <t>Doprava obousměrná (např. dodávek z vlastních zásob zhotovitele nebo objednatele nebo výzisku) mechanizací o nosnosti do 3,5 t elektrosoučástek, montážního materiálu, kameniva, písku, dlažebních kostek, suti, atd. do 200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</si>
  <si>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-725173289</t>
  </si>
  <si>
    <t>Poznámka k položce:_x000d_
Měrnou jednotkou je kus stroje._x000d_
doprava drobného kolejiva a podložek na místo stavby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</si>
  <si>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</si>
  <si>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</si>
  <si>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t</t>
  </si>
  <si>
    <t>1717918855</t>
  </si>
  <si>
    <t>Poznámka k položce:_x000d_
Měrnou jednotkou je t přepravovaného materiálu._x000d_
převoz kolejnic R65, celkem 65,6 m_x000d_
Březno u Chomutova - Lenešice = 30 km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</si>
  <si>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</si>
  <si>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</si>
  <si>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1772478995</t>
  </si>
  <si>
    <t>Poznámka k položce:_x000d_
Měrnou jednotkou je t přepravovaného materiálu._x000d_
převoz kolejnic R65, celkem 67,6 m_x000d_
Řetenice - Lenešice = 44 km</t>
  </si>
  <si>
    <t>9902209100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</si>
  <si>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příplatek za každý další 1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</si>
  <si>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255768933</t>
  </si>
  <si>
    <t>Poznámka k položce:_x000d_
Měrnou jednotkou je t přepravovaného materiálu._x000d_
převoz kolejnic R65, celkem 67,6 m_x000d_
Řetenice - Lenešice = 44 km ( 44 - 40 = příplatek za 4 km )</t>
  </si>
  <si>
    <t>9902900200</t>
  </si>
  <si>
    <t>Naložení objemnějšího kusového materiálu, vybouraných hmot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</si>
  <si>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-412585074</t>
  </si>
  <si>
    <t>Poznámka k položce:_x000d_
naložení kolejnic R65 v žst.Březno u Chomutova a Řetenice</t>
  </si>
  <si>
    <t>5958134040</t>
  </si>
  <si>
    <t>Součásti upevňovací kroužek pružný dvojitý Fe 6</t>
  </si>
  <si>
    <t>-11325969</t>
  </si>
  <si>
    <t>5958134041</t>
  </si>
  <si>
    <t>Součásti upevňovací šroub svěrkový T5</t>
  </si>
  <si>
    <t>-1390537769</t>
  </si>
  <si>
    <t>5958134115</t>
  </si>
  <si>
    <t>Součásti upevňovací matice M24</t>
  </si>
  <si>
    <t>-1640132922</t>
  </si>
  <si>
    <t>5958134140</t>
  </si>
  <si>
    <t>Součásti upevňovací vložka M</t>
  </si>
  <si>
    <t>1877409372</t>
  </si>
  <si>
    <t>5958158020</t>
  </si>
  <si>
    <t>Podložka pryžová pod patu kolejnice R65 183/151/6</t>
  </si>
  <si>
    <t>-2126226438</t>
  </si>
  <si>
    <t>9909000400</t>
  </si>
  <si>
    <t xml:space="preserve"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</si>
  <si>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1728390863</t>
  </si>
  <si>
    <t>Poznámka k položce:_x000d_
pryžové podložky na skládku</t>
  </si>
  <si>
    <t>VRN</t>
  </si>
  <si>
    <t>Vedlejší rozpočtové náklady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</si>
  <si>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</si>
  <si>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</si>
  <si>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1887399159</t>
  </si>
  <si>
    <t>Poznámka k položce:_x000d_
vevaření měněných kolejnic do BK včetně napojení na stávající</t>
  </si>
  <si>
    <t>VON - 01</t>
  </si>
  <si>
    <t xml:space="preserve">VRN -  Vedlejší rozpočtové náklady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</si>
  <si>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</si>
  <si>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</si>
  <si>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205513902</t>
  </si>
  <si>
    <t>Poznámka k položce:_x000d_
PZS v km 101,296</t>
  </si>
  <si>
    <t>7591505010.1</t>
  </si>
  <si>
    <t>-67287398</t>
  </si>
  <si>
    <t>Poznámka k položce:_x000d_
PZS v km 102,845</t>
  </si>
  <si>
    <t>7591505020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</si>
  <si>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</si>
  <si>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81072697</t>
  </si>
  <si>
    <t>7591505020.1</t>
  </si>
  <si>
    <t>-1347814655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</si>
  <si>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</si>
  <si>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</si>
  <si>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-361019939</t>
  </si>
  <si>
    <t>7591505030.1</t>
  </si>
  <si>
    <t>1706312190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</si>
  <si>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</si>
  <si>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</si>
  <si>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kpl</t>
  </si>
  <si>
    <t>1913511785</t>
  </si>
  <si>
    <t>Poznámka k souboru cen:_x000d_
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 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</si>
  <si>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9901000700.1</t>
  </si>
  <si>
    <t>940436060</t>
  </si>
  <si>
    <t>9901000700.2</t>
  </si>
  <si>
    <t>667743567</t>
  </si>
  <si>
    <t xml:space="preserve"> Vedlejší rozpočtové náklady</t>
  </si>
  <si>
    <t>022101001</t>
  </si>
  <si>
    <t>Geodetické práce Geodetické práce před opravou</t>
  </si>
  <si>
    <t>-1584332969</t>
  </si>
  <si>
    <t>022101021</t>
  </si>
  <si>
    <t>Geodetické práce Geodetické práce po ukončení opravy</t>
  </si>
  <si>
    <t>1072859024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</si>
  <si>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</si>
  <si>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</si>
  <si>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-1121679875</t>
  </si>
  <si>
    <t>Poznámka k souboru cen:_x000d_
V sazbě jsou započteny náklady na vyhotovení projektové dokumentace podle vyhlášky číslo 499/2006 Sb., a vyhlášky 146/2008 Sb., v rozsahu pro povolení stavby podle požadavku objednatele.</t>
  </si>
  <si>
    <t>Poznámka k položce:_x000d_
Pro PZS v km 101,296</t>
  </si>
  <si>
    <t>023122001.1</t>
  </si>
  <si>
    <t>-2400021</t>
  </si>
  <si>
    <t>Poznámka k položce:_x000d_
Pro PZS v km 102,845</t>
  </si>
  <si>
    <t>023122001.2</t>
  </si>
  <si>
    <t>-271378560</t>
  </si>
  <si>
    <t>Poznámka k položce:_x000d_
TZZ Lenešice - Břvany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</si>
  <si>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</si>
  <si>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</si>
  <si>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532291162</t>
  </si>
  <si>
    <t>Poznámka k souboru cen:_x000d_
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</si>
  <si>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Poznámka k položce:_x000d_
LIS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</si>
  <si>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</si>
  <si>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</si>
  <si>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-1919706039</t>
  </si>
  <si>
    <t>Poznámka k souboru cen:_x000d_
V sazbě jsou obsaženy náklady na zaměření a vyhotovení dokumentace skutečného provedení elektrických zařízení dle vyhlášky 146/2008 Sb. včetně zpracování dat v digitální podobě v otevřené formě a její předání objednateli</t>
  </si>
  <si>
    <t>023131011.1</t>
  </si>
  <si>
    <t>-612831837</t>
  </si>
  <si>
    <t>023131011.2</t>
  </si>
  <si>
    <t>2062790444</t>
  </si>
  <si>
    <t>024101201</t>
  </si>
  <si>
    <t>Inženýrská činnost koordinátor BOZP na staveništi</t>
  </si>
  <si>
    <t>-1354770711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</si>
  <si>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</si>
  <si>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</si>
  <si>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-759506692</t>
  </si>
  <si>
    <t>031101031.1</t>
  </si>
  <si>
    <t>1712592403</t>
  </si>
  <si>
    <t>031101031.2</t>
  </si>
  <si>
    <t>303008129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</si>
</sst>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2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hidden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21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27</v>
      </c>
      <c r="AL10" s="19"/>
      <c r="AM10" s="19"/>
      <c r="AN10" s="24" t="s">
        <v>28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29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30</v>
      </c>
      <c r="AL11" s="19"/>
      <c r="AM11" s="19"/>
      <c r="AN11" s="24" t="s">
        <v>31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32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27</v>
      </c>
      <c r="AL13" s="19"/>
      <c r="AM13" s="19"/>
      <c r="AN13" s="31" t="s">
        <v>33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33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30</v>
      </c>
      <c r="AL14" s="19"/>
      <c r="AM14" s="19"/>
      <c r="AN14" s="31" t="s">
        <v>33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34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27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30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27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30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38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4.4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40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41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42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43</v>
      </c>
      <c r="E29" s="44"/>
      <c r="F29" s="29" t="s">
        <v>44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45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s="3" customFormat="1" ht="14.4" customHeight="1">
      <c r="A31" s="3"/>
      <c r="B31" s="43"/>
      <c r="C31" s="44"/>
      <c r="D31" s="44"/>
      <c r="E31" s="44"/>
      <c r="F31" s="29" t="s">
        <v>46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s="3" customFormat="1" ht="14.4" customHeight="1">
      <c r="A32" s="3"/>
      <c r="B32" s="43"/>
      <c r="C32" s="44"/>
      <c r="D32" s="44"/>
      <c r="E32" s="44"/>
      <c r="F32" s="29" t="s">
        <v>47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48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49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50</v>
      </c>
      <c r="U35" s="51"/>
      <c r="V35" s="51"/>
      <c r="W35" s="51"/>
      <c r="X35" s="53" t="s">
        <v>51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52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53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54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55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54</v>
      </c>
      <c r="AI60" s="39"/>
      <c r="AJ60" s="39"/>
      <c r="AK60" s="39"/>
      <c r="AL60" s="39"/>
      <c r="AM60" s="61" t="s">
        <v>55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56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57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54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55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54</v>
      </c>
      <c r="AI75" s="39"/>
      <c r="AJ75" s="39"/>
      <c r="AK75" s="39"/>
      <c r="AL75" s="39"/>
      <c r="AM75" s="61" t="s">
        <v>55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4133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PZS na přejezdu P2156 v km 101,296 a PZS P2157 v km 102,845 úseku Lenešice - Břvany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22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24</v>
      </c>
      <c r="AJ87" s="37"/>
      <c r="AK87" s="37"/>
      <c r="AL87" s="37"/>
      <c r="AM87" s="76" t="str">
        <f>IF(AN8= "","",AN8)</f>
        <v>2. 11. 2020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6" customHeight="1">
      <c r="A89" s="35"/>
      <c r="B89" s="36"/>
      <c r="C89" s="29" t="s">
        <v>26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státní organizace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34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59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6" customHeight="1">
      <c r="A90" s="35"/>
      <c r="B90" s="36"/>
      <c r="C90" s="29" t="s">
        <v>32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36</v>
      </c>
      <c r="AJ90" s="37"/>
      <c r="AK90" s="37"/>
      <c r="AL90" s="37"/>
      <c r="AM90" s="77" t="str">
        <f>IF(E20="","",E20)</f>
        <v>Žitný David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60</v>
      </c>
      <c r="D92" s="91"/>
      <c r="E92" s="91"/>
      <c r="F92" s="91"/>
      <c r="G92" s="91"/>
      <c r="H92" s="92"/>
      <c r="I92" s="93" t="s">
        <v>61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62</v>
      </c>
      <c r="AH92" s="91"/>
      <c r="AI92" s="91"/>
      <c r="AJ92" s="91"/>
      <c r="AK92" s="91"/>
      <c r="AL92" s="91"/>
      <c r="AM92" s="91"/>
      <c r="AN92" s="93" t="s">
        <v>63</v>
      </c>
      <c r="AO92" s="91"/>
      <c r="AP92" s="95"/>
      <c r="AQ92" s="96" t="s">
        <v>64</v>
      </c>
      <c r="AR92" s="41"/>
      <c r="AS92" s="97" t="s">
        <v>65</v>
      </c>
      <c r="AT92" s="98" t="s">
        <v>66</v>
      </c>
      <c r="AU92" s="98" t="s">
        <v>67</v>
      </c>
      <c r="AV92" s="98" t="s">
        <v>68</v>
      </c>
      <c r="AW92" s="98" t="s">
        <v>69</v>
      </c>
      <c r="AX92" s="98" t="s">
        <v>70</v>
      </c>
      <c r="AY92" s="98" t="s">
        <v>71</v>
      </c>
      <c r="AZ92" s="98" t="s">
        <v>72</v>
      </c>
      <c r="BA92" s="98" t="s">
        <v>73</v>
      </c>
      <c r="BB92" s="98" t="s">
        <v>74</v>
      </c>
      <c r="BC92" s="98" t="s">
        <v>75</v>
      </c>
      <c r="BD92" s="99" t="s">
        <v>76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77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ROUND(AG95+AG99+AG103+AG106+AG108,2)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ROUND(AS95+AS99+AS103+AS106+AS108,2)</f>
        <v>0</v>
      </c>
      <c r="AT94" s="111">
        <f>ROUND(SUM(AV94:AW94),2)</f>
        <v>0</v>
      </c>
      <c r="AU94" s="112">
        <f>ROUND(AU95+AU99+AU103+AU106+AU108,5)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ROUND(AZ95+AZ99+AZ103+AZ106+AZ108,2)</f>
        <v>0</v>
      </c>
      <c r="BA94" s="111">
        <f>ROUND(BA95+BA99+BA103+BA106+BA108,2)</f>
        <v>0</v>
      </c>
      <c r="BB94" s="111">
        <f>ROUND(BB95+BB99+BB103+BB106+BB108,2)</f>
        <v>0</v>
      </c>
      <c r="BC94" s="111">
        <f>ROUND(BC95+BC99+BC103+BC106+BC108,2)</f>
        <v>0</v>
      </c>
      <c r="BD94" s="113">
        <f>ROUND(BD95+BD99+BD103+BD106+BD108,2)</f>
        <v>0</v>
      </c>
      <c r="BE94" s="6"/>
      <c r="BS94" s="114" t="s">
        <v>78</v>
      </c>
      <c r="BT94" s="114" t="s">
        <v>79</v>
      </c>
      <c r="BU94" s="115" t="s">
        <v>80</v>
      </c>
      <c r="BV94" s="114" t="s">
        <v>81</v>
      </c>
      <c r="BW94" s="114" t="s">
        <v>5</v>
      </c>
      <c r="BX94" s="114" t="s">
        <v>82</v>
      </c>
      <c r="CL94" s="114" t="s">
        <v>19</v>
      </c>
    </row>
    <row r="95" s="7" customFormat="1" ht="24.6" customHeight="1">
      <c r="A95" s="7"/>
      <c r="B95" s="116"/>
      <c r="C95" s="117"/>
      <c r="D95" s="118" t="s">
        <v>83</v>
      </c>
      <c r="E95" s="118"/>
      <c r="F95" s="118"/>
      <c r="G95" s="118"/>
      <c r="H95" s="118"/>
      <c r="I95" s="119"/>
      <c r="J95" s="118" t="s">
        <v>84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ROUND(SUM(AG96:AG98),2)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85</v>
      </c>
      <c r="AR95" s="123"/>
      <c r="AS95" s="124">
        <f>ROUND(SUM(AS96:AS98),2)</f>
        <v>0</v>
      </c>
      <c r="AT95" s="125">
        <f>ROUND(SUM(AV95:AW95),2)</f>
        <v>0</v>
      </c>
      <c r="AU95" s="126">
        <f>ROUND(SUM(AU96:AU98),5)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ROUND(SUM(AZ96:AZ98),2)</f>
        <v>0</v>
      </c>
      <c r="BA95" s="125">
        <f>ROUND(SUM(BA96:BA98),2)</f>
        <v>0</v>
      </c>
      <c r="BB95" s="125">
        <f>ROUND(SUM(BB96:BB98),2)</f>
        <v>0</v>
      </c>
      <c r="BC95" s="125">
        <f>ROUND(SUM(BC96:BC98),2)</f>
        <v>0</v>
      </c>
      <c r="BD95" s="127">
        <f>ROUND(SUM(BD96:BD98),2)</f>
        <v>0</v>
      </c>
      <c r="BE95" s="7"/>
      <c r="BS95" s="128" t="s">
        <v>78</v>
      </c>
      <c r="BT95" s="128" t="s">
        <v>86</v>
      </c>
      <c r="BU95" s="128" t="s">
        <v>80</v>
      </c>
      <c r="BV95" s="128" t="s">
        <v>81</v>
      </c>
      <c r="BW95" s="128" t="s">
        <v>87</v>
      </c>
      <c r="BX95" s="128" t="s">
        <v>5</v>
      </c>
      <c r="CL95" s="128" t="s">
        <v>88</v>
      </c>
      <c r="CM95" s="128" t="s">
        <v>89</v>
      </c>
    </row>
    <row r="96" s="4" customFormat="1" ht="14.4" customHeight="1">
      <c r="A96" s="129" t="s">
        <v>90</v>
      </c>
      <c r="B96" s="67"/>
      <c r="C96" s="130"/>
      <c r="D96" s="130"/>
      <c r="E96" s="131" t="s">
        <v>91</v>
      </c>
      <c r="F96" s="131"/>
      <c r="G96" s="131"/>
      <c r="H96" s="131"/>
      <c r="I96" s="131"/>
      <c r="J96" s="130"/>
      <c r="K96" s="131" t="s">
        <v>92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'01 - Technologická část'!J32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93</v>
      </c>
      <c r="AR96" s="69"/>
      <c r="AS96" s="134">
        <v>0</v>
      </c>
      <c r="AT96" s="135">
        <f>ROUND(SUM(AV96:AW96),2)</f>
        <v>0</v>
      </c>
      <c r="AU96" s="136">
        <f>'01 - Technologická část'!P131</f>
        <v>0</v>
      </c>
      <c r="AV96" s="135">
        <f>'01 - Technologická část'!J35</f>
        <v>0</v>
      </c>
      <c r="AW96" s="135">
        <f>'01 - Technologická část'!J36</f>
        <v>0</v>
      </c>
      <c r="AX96" s="135">
        <f>'01 - Technologická část'!J37</f>
        <v>0</v>
      </c>
      <c r="AY96" s="135">
        <f>'01 - Technologická část'!J38</f>
        <v>0</v>
      </c>
      <c r="AZ96" s="135">
        <f>'01 - Technologická část'!F35</f>
        <v>0</v>
      </c>
      <c r="BA96" s="135">
        <f>'01 - Technologická část'!F36</f>
        <v>0</v>
      </c>
      <c r="BB96" s="135">
        <f>'01 - Technologická část'!F37</f>
        <v>0</v>
      </c>
      <c r="BC96" s="135">
        <f>'01 - Technologická část'!F38</f>
        <v>0</v>
      </c>
      <c r="BD96" s="137">
        <f>'01 - Technologická část'!F39</f>
        <v>0</v>
      </c>
      <c r="BE96" s="4"/>
      <c r="BT96" s="138" t="s">
        <v>89</v>
      </c>
      <c r="BV96" s="138" t="s">
        <v>81</v>
      </c>
      <c r="BW96" s="138" t="s">
        <v>94</v>
      </c>
      <c r="BX96" s="138" t="s">
        <v>87</v>
      </c>
      <c r="CL96" s="138" t="s">
        <v>88</v>
      </c>
    </row>
    <row r="97" s="4" customFormat="1" ht="14.4" customHeight="1">
      <c r="A97" s="129" t="s">
        <v>90</v>
      </c>
      <c r="B97" s="67"/>
      <c r="C97" s="130"/>
      <c r="D97" s="130"/>
      <c r="E97" s="131" t="s">
        <v>95</v>
      </c>
      <c r="F97" s="131"/>
      <c r="G97" s="131"/>
      <c r="H97" s="131"/>
      <c r="I97" s="131"/>
      <c r="J97" s="130"/>
      <c r="K97" s="131" t="s">
        <v>96</v>
      </c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2">
        <f>'02 - Stavební část'!J32</f>
        <v>0</v>
      </c>
      <c r="AH97" s="130"/>
      <c r="AI97" s="130"/>
      <c r="AJ97" s="130"/>
      <c r="AK97" s="130"/>
      <c r="AL97" s="130"/>
      <c r="AM97" s="130"/>
      <c r="AN97" s="132">
        <f>SUM(AG97,AT97)</f>
        <v>0</v>
      </c>
      <c r="AO97" s="130"/>
      <c r="AP97" s="130"/>
      <c r="AQ97" s="133" t="s">
        <v>93</v>
      </c>
      <c r="AR97" s="69"/>
      <c r="AS97" s="134">
        <v>0</v>
      </c>
      <c r="AT97" s="135">
        <f>ROUND(SUM(AV97:AW97),2)</f>
        <v>0</v>
      </c>
      <c r="AU97" s="136">
        <f>'02 - Stavební část'!P124</f>
        <v>0</v>
      </c>
      <c r="AV97" s="135">
        <f>'02 - Stavební část'!J35</f>
        <v>0</v>
      </c>
      <c r="AW97" s="135">
        <f>'02 - Stavební část'!J36</f>
        <v>0</v>
      </c>
      <c r="AX97" s="135">
        <f>'02 - Stavební část'!J37</f>
        <v>0</v>
      </c>
      <c r="AY97" s="135">
        <f>'02 - Stavební část'!J38</f>
        <v>0</v>
      </c>
      <c r="AZ97" s="135">
        <f>'02 - Stavební část'!F35</f>
        <v>0</v>
      </c>
      <c r="BA97" s="135">
        <f>'02 - Stavební část'!F36</f>
        <v>0</v>
      </c>
      <c r="BB97" s="135">
        <f>'02 - Stavební část'!F37</f>
        <v>0</v>
      </c>
      <c r="BC97" s="135">
        <f>'02 - Stavební část'!F38</f>
        <v>0</v>
      </c>
      <c r="BD97" s="137">
        <f>'02 - Stavební část'!F39</f>
        <v>0</v>
      </c>
      <c r="BE97" s="4"/>
      <c r="BT97" s="138" t="s">
        <v>89</v>
      </c>
      <c r="BV97" s="138" t="s">
        <v>81</v>
      </c>
      <c r="BW97" s="138" t="s">
        <v>97</v>
      </c>
      <c r="BX97" s="138" t="s">
        <v>87</v>
      </c>
      <c r="CL97" s="138" t="s">
        <v>88</v>
      </c>
    </row>
    <row r="98" s="4" customFormat="1" ht="14.4" customHeight="1">
      <c r="A98" s="129" t="s">
        <v>90</v>
      </c>
      <c r="B98" s="67"/>
      <c r="C98" s="130"/>
      <c r="D98" s="130"/>
      <c r="E98" s="131" t="s">
        <v>98</v>
      </c>
      <c r="F98" s="131"/>
      <c r="G98" s="131"/>
      <c r="H98" s="131"/>
      <c r="I98" s="131"/>
      <c r="J98" s="130"/>
      <c r="K98" s="131" t="s">
        <v>99</v>
      </c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2">
        <f>'01N - Neoceňovat - dodávk...'!J32</f>
        <v>0</v>
      </c>
      <c r="AH98" s="130"/>
      <c r="AI98" s="130"/>
      <c r="AJ98" s="130"/>
      <c r="AK98" s="130"/>
      <c r="AL98" s="130"/>
      <c r="AM98" s="130"/>
      <c r="AN98" s="132">
        <f>SUM(AG98,AT98)</f>
        <v>0</v>
      </c>
      <c r="AO98" s="130"/>
      <c r="AP98" s="130"/>
      <c r="AQ98" s="133" t="s">
        <v>93</v>
      </c>
      <c r="AR98" s="69"/>
      <c r="AS98" s="134">
        <v>0</v>
      </c>
      <c r="AT98" s="135">
        <f>ROUND(SUM(AV98:AW98),2)</f>
        <v>0</v>
      </c>
      <c r="AU98" s="136">
        <f>'01N - Neoceňovat - dodávk...'!P121</f>
        <v>0</v>
      </c>
      <c r="AV98" s="135">
        <f>'01N - Neoceňovat - dodávk...'!J35</f>
        <v>0</v>
      </c>
      <c r="AW98" s="135">
        <f>'01N - Neoceňovat - dodávk...'!J36</f>
        <v>0</v>
      </c>
      <c r="AX98" s="135">
        <f>'01N - Neoceňovat - dodávk...'!J37</f>
        <v>0</v>
      </c>
      <c r="AY98" s="135">
        <f>'01N - Neoceňovat - dodávk...'!J38</f>
        <v>0</v>
      </c>
      <c r="AZ98" s="135">
        <f>'01N - Neoceňovat - dodávk...'!F35</f>
        <v>0</v>
      </c>
      <c r="BA98" s="135">
        <f>'01N - Neoceňovat - dodávk...'!F36</f>
        <v>0</v>
      </c>
      <c r="BB98" s="135">
        <f>'01N - Neoceňovat - dodávk...'!F37</f>
        <v>0</v>
      </c>
      <c r="BC98" s="135">
        <f>'01N - Neoceňovat - dodávk...'!F38</f>
        <v>0</v>
      </c>
      <c r="BD98" s="137">
        <f>'01N - Neoceňovat - dodávk...'!F39</f>
        <v>0</v>
      </c>
      <c r="BE98" s="4"/>
      <c r="BT98" s="138" t="s">
        <v>89</v>
      </c>
      <c r="BV98" s="138" t="s">
        <v>81</v>
      </c>
      <c r="BW98" s="138" t="s">
        <v>100</v>
      </c>
      <c r="BX98" s="138" t="s">
        <v>87</v>
      </c>
      <c r="CL98" s="138" t="s">
        <v>88</v>
      </c>
    </row>
    <row r="99" s="7" customFormat="1" ht="24.6" customHeight="1">
      <c r="A99" s="7"/>
      <c r="B99" s="116"/>
      <c r="C99" s="117"/>
      <c r="D99" s="118" t="s">
        <v>101</v>
      </c>
      <c r="E99" s="118"/>
      <c r="F99" s="118"/>
      <c r="G99" s="118"/>
      <c r="H99" s="118"/>
      <c r="I99" s="119"/>
      <c r="J99" s="118" t="s">
        <v>102</v>
      </c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20">
        <f>ROUND(SUM(AG100:AG102),2)</f>
        <v>0</v>
      </c>
      <c r="AH99" s="119"/>
      <c r="AI99" s="119"/>
      <c r="AJ99" s="119"/>
      <c r="AK99" s="119"/>
      <c r="AL99" s="119"/>
      <c r="AM99" s="119"/>
      <c r="AN99" s="121">
        <f>SUM(AG99,AT99)</f>
        <v>0</v>
      </c>
      <c r="AO99" s="119"/>
      <c r="AP99" s="119"/>
      <c r="AQ99" s="122" t="s">
        <v>85</v>
      </c>
      <c r="AR99" s="123"/>
      <c r="AS99" s="124">
        <f>ROUND(SUM(AS100:AS102),2)</f>
        <v>0</v>
      </c>
      <c r="AT99" s="125">
        <f>ROUND(SUM(AV99:AW99),2)</f>
        <v>0</v>
      </c>
      <c r="AU99" s="126">
        <f>ROUND(SUM(AU100:AU102),5)</f>
        <v>0</v>
      </c>
      <c r="AV99" s="125">
        <f>ROUND(AZ99*L29,2)</f>
        <v>0</v>
      </c>
      <c r="AW99" s="125">
        <f>ROUND(BA99*L30,2)</f>
        <v>0</v>
      </c>
      <c r="AX99" s="125">
        <f>ROUND(BB99*L29,2)</f>
        <v>0</v>
      </c>
      <c r="AY99" s="125">
        <f>ROUND(BC99*L30,2)</f>
        <v>0</v>
      </c>
      <c r="AZ99" s="125">
        <f>ROUND(SUM(AZ100:AZ102),2)</f>
        <v>0</v>
      </c>
      <c r="BA99" s="125">
        <f>ROUND(SUM(BA100:BA102),2)</f>
        <v>0</v>
      </c>
      <c r="BB99" s="125">
        <f>ROUND(SUM(BB100:BB102),2)</f>
        <v>0</v>
      </c>
      <c r="BC99" s="125">
        <f>ROUND(SUM(BC100:BC102),2)</f>
        <v>0</v>
      </c>
      <c r="BD99" s="127">
        <f>ROUND(SUM(BD100:BD102),2)</f>
        <v>0</v>
      </c>
      <c r="BE99" s="7"/>
      <c r="BS99" s="128" t="s">
        <v>78</v>
      </c>
      <c r="BT99" s="128" t="s">
        <v>86</v>
      </c>
      <c r="BU99" s="128" t="s">
        <v>80</v>
      </c>
      <c r="BV99" s="128" t="s">
        <v>81</v>
      </c>
      <c r="BW99" s="128" t="s">
        <v>103</v>
      </c>
      <c r="BX99" s="128" t="s">
        <v>5</v>
      </c>
      <c r="CL99" s="128" t="s">
        <v>88</v>
      </c>
      <c r="CM99" s="128" t="s">
        <v>89</v>
      </c>
    </row>
    <row r="100" s="4" customFormat="1" ht="14.4" customHeight="1">
      <c r="A100" s="129" t="s">
        <v>90</v>
      </c>
      <c r="B100" s="67"/>
      <c r="C100" s="130"/>
      <c r="D100" s="130"/>
      <c r="E100" s="131" t="s">
        <v>91</v>
      </c>
      <c r="F100" s="131"/>
      <c r="G100" s="131"/>
      <c r="H100" s="131"/>
      <c r="I100" s="131"/>
      <c r="J100" s="130"/>
      <c r="K100" s="131" t="s">
        <v>92</v>
      </c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131"/>
      <c r="AF100" s="131"/>
      <c r="AG100" s="132">
        <f>'01 - Technologická část_01'!J32</f>
        <v>0</v>
      </c>
      <c r="AH100" s="130"/>
      <c r="AI100" s="130"/>
      <c r="AJ100" s="130"/>
      <c r="AK100" s="130"/>
      <c r="AL100" s="130"/>
      <c r="AM100" s="130"/>
      <c r="AN100" s="132">
        <f>SUM(AG100,AT100)</f>
        <v>0</v>
      </c>
      <c r="AO100" s="130"/>
      <c r="AP100" s="130"/>
      <c r="AQ100" s="133" t="s">
        <v>93</v>
      </c>
      <c r="AR100" s="69"/>
      <c r="AS100" s="134">
        <v>0</v>
      </c>
      <c r="AT100" s="135">
        <f>ROUND(SUM(AV100:AW100),2)</f>
        <v>0</v>
      </c>
      <c r="AU100" s="136">
        <f>'01 - Technologická část_01'!P131</f>
        <v>0</v>
      </c>
      <c r="AV100" s="135">
        <f>'01 - Technologická část_01'!J35</f>
        <v>0</v>
      </c>
      <c r="AW100" s="135">
        <f>'01 - Technologická část_01'!J36</f>
        <v>0</v>
      </c>
      <c r="AX100" s="135">
        <f>'01 - Technologická část_01'!J37</f>
        <v>0</v>
      </c>
      <c r="AY100" s="135">
        <f>'01 - Technologická část_01'!J38</f>
        <v>0</v>
      </c>
      <c r="AZ100" s="135">
        <f>'01 - Technologická část_01'!F35</f>
        <v>0</v>
      </c>
      <c r="BA100" s="135">
        <f>'01 - Technologická část_01'!F36</f>
        <v>0</v>
      </c>
      <c r="BB100" s="135">
        <f>'01 - Technologická část_01'!F37</f>
        <v>0</v>
      </c>
      <c r="BC100" s="135">
        <f>'01 - Technologická část_01'!F38</f>
        <v>0</v>
      </c>
      <c r="BD100" s="137">
        <f>'01 - Technologická část_01'!F39</f>
        <v>0</v>
      </c>
      <c r="BE100" s="4"/>
      <c r="BT100" s="138" t="s">
        <v>89</v>
      </c>
      <c r="BV100" s="138" t="s">
        <v>81</v>
      </c>
      <c r="BW100" s="138" t="s">
        <v>104</v>
      </c>
      <c r="BX100" s="138" t="s">
        <v>103</v>
      </c>
      <c r="CL100" s="138" t="s">
        <v>88</v>
      </c>
    </row>
    <row r="101" s="4" customFormat="1" ht="14.4" customHeight="1">
      <c r="A101" s="129" t="s">
        <v>90</v>
      </c>
      <c r="B101" s="67"/>
      <c r="C101" s="130"/>
      <c r="D101" s="130"/>
      <c r="E101" s="131" t="s">
        <v>95</v>
      </c>
      <c r="F101" s="131"/>
      <c r="G101" s="131"/>
      <c r="H101" s="131"/>
      <c r="I101" s="131"/>
      <c r="J101" s="130"/>
      <c r="K101" s="131" t="s">
        <v>96</v>
      </c>
      <c r="L101" s="131"/>
      <c r="M101" s="131"/>
      <c r="N101" s="131"/>
      <c r="O101" s="131"/>
      <c r="P101" s="131"/>
      <c r="Q101" s="131"/>
      <c r="R101" s="131"/>
      <c r="S101" s="131"/>
      <c r="T101" s="131"/>
      <c r="U101" s="131"/>
      <c r="V101" s="131"/>
      <c r="W101" s="131"/>
      <c r="X101" s="131"/>
      <c r="Y101" s="131"/>
      <c r="Z101" s="131"/>
      <c r="AA101" s="131"/>
      <c r="AB101" s="131"/>
      <c r="AC101" s="131"/>
      <c r="AD101" s="131"/>
      <c r="AE101" s="131"/>
      <c r="AF101" s="131"/>
      <c r="AG101" s="132">
        <f>'02 - Stavební část_01'!J32</f>
        <v>0</v>
      </c>
      <c r="AH101" s="130"/>
      <c r="AI101" s="130"/>
      <c r="AJ101" s="130"/>
      <c r="AK101" s="130"/>
      <c r="AL101" s="130"/>
      <c r="AM101" s="130"/>
      <c r="AN101" s="132">
        <f>SUM(AG101,AT101)</f>
        <v>0</v>
      </c>
      <c r="AO101" s="130"/>
      <c r="AP101" s="130"/>
      <c r="AQ101" s="133" t="s">
        <v>93</v>
      </c>
      <c r="AR101" s="69"/>
      <c r="AS101" s="134">
        <v>0</v>
      </c>
      <c r="AT101" s="135">
        <f>ROUND(SUM(AV101:AW101),2)</f>
        <v>0</v>
      </c>
      <c r="AU101" s="136">
        <f>'02 - Stavební část_01'!P124</f>
        <v>0</v>
      </c>
      <c r="AV101" s="135">
        <f>'02 - Stavební část_01'!J35</f>
        <v>0</v>
      </c>
      <c r="AW101" s="135">
        <f>'02 - Stavební část_01'!J36</f>
        <v>0</v>
      </c>
      <c r="AX101" s="135">
        <f>'02 - Stavební část_01'!J37</f>
        <v>0</v>
      </c>
      <c r="AY101" s="135">
        <f>'02 - Stavební část_01'!J38</f>
        <v>0</v>
      </c>
      <c r="AZ101" s="135">
        <f>'02 - Stavební část_01'!F35</f>
        <v>0</v>
      </c>
      <c r="BA101" s="135">
        <f>'02 - Stavební část_01'!F36</f>
        <v>0</v>
      </c>
      <c r="BB101" s="135">
        <f>'02 - Stavební část_01'!F37</f>
        <v>0</v>
      </c>
      <c r="BC101" s="135">
        <f>'02 - Stavební část_01'!F38</f>
        <v>0</v>
      </c>
      <c r="BD101" s="137">
        <f>'02 - Stavební část_01'!F39</f>
        <v>0</v>
      </c>
      <c r="BE101" s="4"/>
      <c r="BT101" s="138" t="s">
        <v>89</v>
      </c>
      <c r="BV101" s="138" t="s">
        <v>81</v>
      </c>
      <c r="BW101" s="138" t="s">
        <v>105</v>
      </c>
      <c r="BX101" s="138" t="s">
        <v>103</v>
      </c>
      <c r="CL101" s="138" t="s">
        <v>88</v>
      </c>
    </row>
    <row r="102" s="4" customFormat="1" ht="14.4" customHeight="1">
      <c r="A102" s="129" t="s">
        <v>90</v>
      </c>
      <c r="B102" s="67"/>
      <c r="C102" s="130"/>
      <c r="D102" s="130"/>
      <c r="E102" s="131" t="s">
        <v>98</v>
      </c>
      <c r="F102" s="131"/>
      <c r="G102" s="131"/>
      <c r="H102" s="131"/>
      <c r="I102" s="131"/>
      <c r="J102" s="130"/>
      <c r="K102" s="131" t="s">
        <v>99</v>
      </c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131"/>
      <c r="AF102" s="131"/>
      <c r="AG102" s="132">
        <f>'01N - Neoceňovat - dodávk..._01'!J32</f>
        <v>0</v>
      </c>
      <c r="AH102" s="130"/>
      <c r="AI102" s="130"/>
      <c r="AJ102" s="130"/>
      <c r="AK102" s="130"/>
      <c r="AL102" s="130"/>
      <c r="AM102" s="130"/>
      <c r="AN102" s="132">
        <f>SUM(AG102,AT102)</f>
        <v>0</v>
      </c>
      <c r="AO102" s="130"/>
      <c r="AP102" s="130"/>
      <c r="AQ102" s="133" t="s">
        <v>93</v>
      </c>
      <c r="AR102" s="69"/>
      <c r="AS102" s="134">
        <v>0</v>
      </c>
      <c r="AT102" s="135">
        <f>ROUND(SUM(AV102:AW102),2)</f>
        <v>0</v>
      </c>
      <c r="AU102" s="136">
        <f>'01N - Neoceňovat - dodávk..._01'!P121</f>
        <v>0</v>
      </c>
      <c r="AV102" s="135">
        <f>'01N - Neoceňovat - dodávk..._01'!J35</f>
        <v>0</v>
      </c>
      <c r="AW102" s="135">
        <f>'01N - Neoceňovat - dodávk..._01'!J36</f>
        <v>0</v>
      </c>
      <c r="AX102" s="135">
        <f>'01N - Neoceňovat - dodávk..._01'!J37</f>
        <v>0</v>
      </c>
      <c r="AY102" s="135">
        <f>'01N - Neoceňovat - dodávk..._01'!J38</f>
        <v>0</v>
      </c>
      <c r="AZ102" s="135">
        <f>'01N - Neoceňovat - dodávk..._01'!F35</f>
        <v>0</v>
      </c>
      <c r="BA102" s="135">
        <f>'01N - Neoceňovat - dodávk..._01'!F36</f>
        <v>0</v>
      </c>
      <c r="BB102" s="135">
        <f>'01N - Neoceňovat - dodávk..._01'!F37</f>
        <v>0</v>
      </c>
      <c r="BC102" s="135">
        <f>'01N - Neoceňovat - dodávk..._01'!F38</f>
        <v>0</v>
      </c>
      <c r="BD102" s="137">
        <f>'01N - Neoceňovat - dodávk..._01'!F39</f>
        <v>0</v>
      </c>
      <c r="BE102" s="4"/>
      <c r="BT102" s="138" t="s">
        <v>89</v>
      </c>
      <c r="BV102" s="138" t="s">
        <v>81</v>
      </c>
      <c r="BW102" s="138" t="s">
        <v>106</v>
      </c>
      <c r="BX102" s="138" t="s">
        <v>103</v>
      </c>
      <c r="CL102" s="138" t="s">
        <v>88</v>
      </c>
    </row>
    <row r="103" s="7" customFormat="1" ht="14.4" customHeight="1">
      <c r="A103" s="7"/>
      <c r="B103" s="116"/>
      <c r="C103" s="117"/>
      <c r="D103" s="118" t="s">
        <v>107</v>
      </c>
      <c r="E103" s="118"/>
      <c r="F103" s="118"/>
      <c r="G103" s="118"/>
      <c r="H103" s="118"/>
      <c r="I103" s="119"/>
      <c r="J103" s="118" t="s">
        <v>108</v>
      </c>
      <c r="K103" s="118"/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118"/>
      <c r="Y103" s="118"/>
      <c r="Z103" s="118"/>
      <c r="AA103" s="118"/>
      <c r="AB103" s="118"/>
      <c r="AC103" s="118"/>
      <c r="AD103" s="118"/>
      <c r="AE103" s="118"/>
      <c r="AF103" s="118"/>
      <c r="AG103" s="120">
        <f>ROUND(SUM(AG104:AG105),2)</f>
        <v>0</v>
      </c>
      <c r="AH103" s="119"/>
      <c r="AI103" s="119"/>
      <c r="AJ103" s="119"/>
      <c r="AK103" s="119"/>
      <c r="AL103" s="119"/>
      <c r="AM103" s="119"/>
      <c r="AN103" s="121">
        <f>SUM(AG103,AT103)</f>
        <v>0</v>
      </c>
      <c r="AO103" s="119"/>
      <c r="AP103" s="119"/>
      <c r="AQ103" s="122" t="s">
        <v>85</v>
      </c>
      <c r="AR103" s="123"/>
      <c r="AS103" s="124">
        <f>ROUND(SUM(AS104:AS105),2)</f>
        <v>0</v>
      </c>
      <c r="AT103" s="125">
        <f>ROUND(SUM(AV103:AW103),2)</f>
        <v>0</v>
      </c>
      <c r="AU103" s="126">
        <f>ROUND(SUM(AU104:AU105),5)</f>
        <v>0</v>
      </c>
      <c r="AV103" s="125">
        <f>ROUND(AZ103*L29,2)</f>
        <v>0</v>
      </c>
      <c r="AW103" s="125">
        <f>ROUND(BA103*L30,2)</f>
        <v>0</v>
      </c>
      <c r="AX103" s="125">
        <f>ROUND(BB103*L29,2)</f>
        <v>0</v>
      </c>
      <c r="AY103" s="125">
        <f>ROUND(BC103*L30,2)</f>
        <v>0</v>
      </c>
      <c r="AZ103" s="125">
        <f>ROUND(SUM(AZ104:AZ105),2)</f>
        <v>0</v>
      </c>
      <c r="BA103" s="125">
        <f>ROUND(SUM(BA104:BA105),2)</f>
        <v>0</v>
      </c>
      <c r="BB103" s="125">
        <f>ROUND(SUM(BB104:BB105),2)</f>
        <v>0</v>
      </c>
      <c r="BC103" s="125">
        <f>ROUND(SUM(BC104:BC105),2)</f>
        <v>0</v>
      </c>
      <c r="BD103" s="127">
        <f>ROUND(SUM(BD104:BD105),2)</f>
        <v>0</v>
      </c>
      <c r="BE103" s="7"/>
      <c r="BS103" s="128" t="s">
        <v>78</v>
      </c>
      <c r="BT103" s="128" t="s">
        <v>86</v>
      </c>
      <c r="BU103" s="128" t="s">
        <v>80</v>
      </c>
      <c r="BV103" s="128" t="s">
        <v>81</v>
      </c>
      <c r="BW103" s="128" t="s">
        <v>109</v>
      </c>
      <c r="BX103" s="128" t="s">
        <v>5</v>
      </c>
      <c r="CL103" s="128" t="s">
        <v>88</v>
      </c>
      <c r="CM103" s="128" t="s">
        <v>89</v>
      </c>
    </row>
    <row r="104" s="4" customFormat="1" ht="14.4" customHeight="1">
      <c r="A104" s="129" t="s">
        <v>90</v>
      </c>
      <c r="B104" s="67"/>
      <c r="C104" s="130"/>
      <c r="D104" s="130"/>
      <c r="E104" s="131" t="s">
        <v>91</v>
      </c>
      <c r="F104" s="131"/>
      <c r="G104" s="131"/>
      <c r="H104" s="131"/>
      <c r="I104" s="131"/>
      <c r="J104" s="130"/>
      <c r="K104" s="131" t="s">
        <v>92</v>
      </c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131"/>
      <c r="AF104" s="131"/>
      <c r="AG104" s="132">
        <f>'01 - Technologická část_02'!J32</f>
        <v>0</v>
      </c>
      <c r="AH104" s="130"/>
      <c r="AI104" s="130"/>
      <c r="AJ104" s="130"/>
      <c r="AK104" s="130"/>
      <c r="AL104" s="130"/>
      <c r="AM104" s="130"/>
      <c r="AN104" s="132">
        <f>SUM(AG104,AT104)</f>
        <v>0</v>
      </c>
      <c r="AO104" s="130"/>
      <c r="AP104" s="130"/>
      <c r="AQ104" s="133" t="s">
        <v>93</v>
      </c>
      <c r="AR104" s="69"/>
      <c r="AS104" s="134">
        <v>0</v>
      </c>
      <c r="AT104" s="135">
        <f>ROUND(SUM(AV104:AW104),2)</f>
        <v>0</v>
      </c>
      <c r="AU104" s="136">
        <f>'01 - Technologická část_02'!P129</f>
        <v>0</v>
      </c>
      <c r="AV104" s="135">
        <f>'01 - Technologická část_02'!J35</f>
        <v>0</v>
      </c>
      <c r="AW104" s="135">
        <f>'01 - Technologická část_02'!J36</f>
        <v>0</v>
      </c>
      <c r="AX104" s="135">
        <f>'01 - Technologická část_02'!J37</f>
        <v>0</v>
      </c>
      <c r="AY104" s="135">
        <f>'01 - Technologická část_02'!J38</f>
        <v>0</v>
      </c>
      <c r="AZ104" s="135">
        <f>'01 - Technologická část_02'!F35</f>
        <v>0</v>
      </c>
      <c r="BA104" s="135">
        <f>'01 - Technologická část_02'!F36</f>
        <v>0</v>
      </c>
      <c r="BB104" s="135">
        <f>'01 - Technologická část_02'!F37</f>
        <v>0</v>
      </c>
      <c r="BC104" s="135">
        <f>'01 - Technologická část_02'!F38</f>
        <v>0</v>
      </c>
      <c r="BD104" s="137">
        <f>'01 - Technologická část_02'!F39</f>
        <v>0</v>
      </c>
      <c r="BE104" s="4"/>
      <c r="BT104" s="138" t="s">
        <v>89</v>
      </c>
      <c r="BV104" s="138" t="s">
        <v>81</v>
      </c>
      <c r="BW104" s="138" t="s">
        <v>110</v>
      </c>
      <c r="BX104" s="138" t="s">
        <v>109</v>
      </c>
      <c r="CL104" s="138" t="s">
        <v>88</v>
      </c>
    </row>
    <row r="105" s="4" customFormat="1" ht="14.4" customHeight="1">
      <c r="A105" s="129" t="s">
        <v>90</v>
      </c>
      <c r="B105" s="67"/>
      <c r="C105" s="130"/>
      <c r="D105" s="130"/>
      <c r="E105" s="131" t="s">
        <v>95</v>
      </c>
      <c r="F105" s="131"/>
      <c r="G105" s="131"/>
      <c r="H105" s="131"/>
      <c r="I105" s="131"/>
      <c r="J105" s="130"/>
      <c r="K105" s="131" t="s">
        <v>96</v>
      </c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131"/>
      <c r="Y105" s="131"/>
      <c r="Z105" s="131"/>
      <c r="AA105" s="131"/>
      <c r="AB105" s="131"/>
      <c r="AC105" s="131"/>
      <c r="AD105" s="131"/>
      <c r="AE105" s="131"/>
      <c r="AF105" s="131"/>
      <c r="AG105" s="132">
        <f>'02 - Stavební část_02'!J32</f>
        <v>0</v>
      </c>
      <c r="AH105" s="130"/>
      <c r="AI105" s="130"/>
      <c r="AJ105" s="130"/>
      <c r="AK105" s="130"/>
      <c r="AL105" s="130"/>
      <c r="AM105" s="130"/>
      <c r="AN105" s="132">
        <f>SUM(AG105,AT105)</f>
        <v>0</v>
      </c>
      <c r="AO105" s="130"/>
      <c r="AP105" s="130"/>
      <c r="AQ105" s="133" t="s">
        <v>93</v>
      </c>
      <c r="AR105" s="69"/>
      <c r="AS105" s="134">
        <v>0</v>
      </c>
      <c r="AT105" s="135">
        <f>ROUND(SUM(AV105:AW105),2)</f>
        <v>0</v>
      </c>
      <c r="AU105" s="136">
        <f>'02 - Stavební část_02'!P124</f>
        <v>0</v>
      </c>
      <c r="AV105" s="135">
        <f>'02 - Stavební část_02'!J35</f>
        <v>0</v>
      </c>
      <c r="AW105" s="135">
        <f>'02 - Stavební část_02'!J36</f>
        <v>0</v>
      </c>
      <c r="AX105" s="135">
        <f>'02 - Stavební část_02'!J37</f>
        <v>0</v>
      </c>
      <c r="AY105" s="135">
        <f>'02 - Stavební část_02'!J38</f>
        <v>0</v>
      </c>
      <c r="AZ105" s="135">
        <f>'02 - Stavební část_02'!F35</f>
        <v>0</v>
      </c>
      <c r="BA105" s="135">
        <f>'02 - Stavební část_02'!F36</f>
        <v>0</v>
      </c>
      <c r="BB105" s="135">
        <f>'02 - Stavební část_02'!F37</f>
        <v>0</v>
      </c>
      <c r="BC105" s="135">
        <f>'02 - Stavební část_02'!F38</f>
        <v>0</v>
      </c>
      <c r="BD105" s="137">
        <f>'02 - Stavební část_02'!F39</f>
        <v>0</v>
      </c>
      <c r="BE105" s="4"/>
      <c r="BT105" s="138" t="s">
        <v>89</v>
      </c>
      <c r="BV105" s="138" t="s">
        <v>81</v>
      </c>
      <c r="BW105" s="138" t="s">
        <v>111</v>
      </c>
      <c r="BX105" s="138" t="s">
        <v>109</v>
      </c>
      <c r="CL105" s="138" t="s">
        <v>88</v>
      </c>
    </row>
    <row r="106" s="7" customFormat="1" ht="14.4" customHeight="1">
      <c r="A106" s="7"/>
      <c r="B106" s="116"/>
      <c r="C106" s="117"/>
      <c r="D106" s="118" t="s">
        <v>112</v>
      </c>
      <c r="E106" s="118"/>
      <c r="F106" s="118"/>
      <c r="G106" s="118"/>
      <c r="H106" s="118"/>
      <c r="I106" s="119"/>
      <c r="J106" s="118" t="s">
        <v>113</v>
      </c>
      <c r="K106" s="118"/>
      <c r="L106" s="118"/>
      <c r="M106" s="118"/>
      <c r="N106" s="118"/>
      <c r="O106" s="118"/>
      <c r="P106" s="118"/>
      <c r="Q106" s="118"/>
      <c r="R106" s="118"/>
      <c r="S106" s="118"/>
      <c r="T106" s="118"/>
      <c r="U106" s="118"/>
      <c r="V106" s="118"/>
      <c r="W106" s="118"/>
      <c r="X106" s="118"/>
      <c r="Y106" s="118"/>
      <c r="Z106" s="118"/>
      <c r="AA106" s="118"/>
      <c r="AB106" s="118"/>
      <c r="AC106" s="118"/>
      <c r="AD106" s="118"/>
      <c r="AE106" s="118"/>
      <c r="AF106" s="118"/>
      <c r="AG106" s="120">
        <f>ROUND(AG107,2)</f>
        <v>0</v>
      </c>
      <c r="AH106" s="119"/>
      <c r="AI106" s="119"/>
      <c r="AJ106" s="119"/>
      <c r="AK106" s="119"/>
      <c r="AL106" s="119"/>
      <c r="AM106" s="119"/>
      <c r="AN106" s="121">
        <f>SUM(AG106,AT106)</f>
        <v>0</v>
      </c>
      <c r="AO106" s="119"/>
      <c r="AP106" s="119"/>
      <c r="AQ106" s="122" t="s">
        <v>114</v>
      </c>
      <c r="AR106" s="123"/>
      <c r="AS106" s="124">
        <f>ROUND(AS107,2)</f>
        <v>0</v>
      </c>
      <c r="AT106" s="125">
        <f>ROUND(SUM(AV106:AW106),2)</f>
        <v>0</v>
      </c>
      <c r="AU106" s="126">
        <f>ROUND(AU107,5)</f>
        <v>0</v>
      </c>
      <c r="AV106" s="125">
        <f>ROUND(AZ106*L29,2)</f>
        <v>0</v>
      </c>
      <c r="AW106" s="125">
        <f>ROUND(BA106*L30,2)</f>
        <v>0</v>
      </c>
      <c r="AX106" s="125">
        <f>ROUND(BB106*L29,2)</f>
        <v>0</v>
      </c>
      <c r="AY106" s="125">
        <f>ROUND(BC106*L30,2)</f>
        <v>0</v>
      </c>
      <c r="AZ106" s="125">
        <f>ROUND(AZ107,2)</f>
        <v>0</v>
      </c>
      <c r="BA106" s="125">
        <f>ROUND(BA107,2)</f>
        <v>0</v>
      </c>
      <c r="BB106" s="125">
        <f>ROUND(BB107,2)</f>
        <v>0</v>
      </c>
      <c r="BC106" s="125">
        <f>ROUND(BC107,2)</f>
        <v>0</v>
      </c>
      <c r="BD106" s="127">
        <f>ROUND(BD107,2)</f>
        <v>0</v>
      </c>
      <c r="BE106" s="7"/>
      <c r="BS106" s="128" t="s">
        <v>78</v>
      </c>
      <c r="BT106" s="128" t="s">
        <v>86</v>
      </c>
      <c r="BU106" s="128" t="s">
        <v>80</v>
      </c>
      <c r="BV106" s="128" t="s">
        <v>81</v>
      </c>
      <c r="BW106" s="128" t="s">
        <v>115</v>
      </c>
      <c r="BX106" s="128" t="s">
        <v>5</v>
      </c>
      <c r="CL106" s="128" t="s">
        <v>1</v>
      </c>
      <c r="CM106" s="128" t="s">
        <v>89</v>
      </c>
    </row>
    <row r="107" s="4" customFormat="1" ht="14.4" customHeight="1">
      <c r="A107" s="129" t="s">
        <v>90</v>
      </c>
      <c r="B107" s="67"/>
      <c r="C107" s="130"/>
      <c r="D107" s="130"/>
      <c r="E107" s="131" t="s">
        <v>91</v>
      </c>
      <c r="F107" s="131"/>
      <c r="G107" s="131"/>
      <c r="H107" s="131"/>
      <c r="I107" s="131"/>
      <c r="J107" s="130"/>
      <c r="K107" s="131" t="s">
        <v>96</v>
      </c>
      <c r="L107" s="131"/>
      <c r="M107" s="131"/>
      <c r="N107" s="131"/>
      <c r="O107" s="131"/>
      <c r="P107" s="131"/>
      <c r="Q107" s="131"/>
      <c r="R107" s="131"/>
      <c r="S107" s="131"/>
      <c r="T107" s="131"/>
      <c r="U107" s="131"/>
      <c r="V107" s="131"/>
      <c r="W107" s="131"/>
      <c r="X107" s="131"/>
      <c r="Y107" s="131"/>
      <c r="Z107" s="131"/>
      <c r="AA107" s="131"/>
      <c r="AB107" s="131"/>
      <c r="AC107" s="131"/>
      <c r="AD107" s="131"/>
      <c r="AE107" s="131"/>
      <c r="AF107" s="131"/>
      <c r="AG107" s="132">
        <f>'01 - Stavební část'!J32</f>
        <v>0</v>
      </c>
      <c r="AH107" s="130"/>
      <c r="AI107" s="130"/>
      <c r="AJ107" s="130"/>
      <c r="AK107" s="130"/>
      <c r="AL107" s="130"/>
      <c r="AM107" s="130"/>
      <c r="AN107" s="132">
        <f>SUM(AG107,AT107)</f>
        <v>0</v>
      </c>
      <c r="AO107" s="130"/>
      <c r="AP107" s="130"/>
      <c r="AQ107" s="133" t="s">
        <v>93</v>
      </c>
      <c r="AR107" s="69"/>
      <c r="AS107" s="134">
        <v>0</v>
      </c>
      <c r="AT107" s="135">
        <f>ROUND(SUM(AV107:AW107),2)</f>
        <v>0</v>
      </c>
      <c r="AU107" s="136">
        <f>'01 - Stavební část'!P123</f>
        <v>0</v>
      </c>
      <c r="AV107" s="135">
        <f>'01 - Stavební část'!J35</f>
        <v>0</v>
      </c>
      <c r="AW107" s="135">
        <f>'01 - Stavební část'!J36</f>
        <v>0</v>
      </c>
      <c r="AX107" s="135">
        <f>'01 - Stavební část'!J37</f>
        <v>0</v>
      </c>
      <c r="AY107" s="135">
        <f>'01 - Stavební část'!J38</f>
        <v>0</v>
      </c>
      <c r="AZ107" s="135">
        <f>'01 - Stavební část'!F35</f>
        <v>0</v>
      </c>
      <c r="BA107" s="135">
        <f>'01 - Stavební část'!F36</f>
        <v>0</v>
      </c>
      <c r="BB107" s="135">
        <f>'01 - Stavební část'!F37</f>
        <v>0</v>
      </c>
      <c r="BC107" s="135">
        <f>'01 - Stavební část'!F38</f>
        <v>0</v>
      </c>
      <c r="BD107" s="137">
        <f>'01 - Stavební část'!F39</f>
        <v>0</v>
      </c>
      <c r="BE107" s="4"/>
      <c r="BT107" s="138" t="s">
        <v>89</v>
      </c>
      <c r="BV107" s="138" t="s">
        <v>81</v>
      </c>
      <c r="BW107" s="138" t="s">
        <v>116</v>
      </c>
      <c r="BX107" s="138" t="s">
        <v>115</v>
      </c>
      <c r="CL107" s="138" t="s">
        <v>1</v>
      </c>
    </row>
    <row r="108" s="7" customFormat="1" ht="14.4" customHeight="1">
      <c r="A108" s="129" t="s">
        <v>90</v>
      </c>
      <c r="B108" s="116"/>
      <c r="C108" s="117"/>
      <c r="D108" s="118" t="s">
        <v>117</v>
      </c>
      <c r="E108" s="118"/>
      <c r="F108" s="118"/>
      <c r="G108" s="118"/>
      <c r="H108" s="118"/>
      <c r="I108" s="119"/>
      <c r="J108" s="118" t="s">
        <v>91</v>
      </c>
      <c r="K108" s="118"/>
      <c r="L108" s="118"/>
      <c r="M108" s="118"/>
      <c r="N108" s="118"/>
      <c r="O108" s="118"/>
      <c r="P108" s="118"/>
      <c r="Q108" s="118"/>
      <c r="R108" s="118"/>
      <c r="S108" s="118"/>
      <c r="T108" s="118"/>
      <c r="U108" s="118"/>
      <c r="V108" s="118"/>
      <c r="W108" s="118"/>
      <c r="X108" s="118"/>
      <c r="Y108" s="118"/>
      <c r="Z108" s="118"/>
      <c r="AA108" s="118"/>
      <c r="AB108" s="118"/>
      <c r="AC108" s="118"/>
      <c r="AD108" s="118"/>
      <c r="AE108" s="118"/>
      <c r="AF108" s="118"/>
      <c r="AG108" s="121">
        <f>'VON - 01'!J30</f>
        <v>0</v>
      </c>
      <c r="AH108" s="119"/>
      <c r="AI108" s="119"/>
      <c r="AJ108" s="119"/>
      <c r="AK108" s="119"/>
      <c r="AL108" s="119"/>
      <c r="AM108" s="119"/>
      <c r="AN108" s="121">
        <f>SUM(AG108,AT108)</f>
        <v>0</v>
      </c>
      <c r="AO108" s="119"/>
      <c r="AP108" s="119"/>
      <c r="AQ108" s="122" t="s">
        <v>114</v>
      </c>
      <c r="AR108" s="123"/>
      <c r="AS108" s="139">
        <v>0</v>
      </c>
      <c r="AT108" s="140">
        <f>ROUND(SUM(AV108:AW108),2)</f>
        <v>0</v>
      </c>
      <c r="AU108" s="141">
        <f>'VON - 01'!P118</f>
        <v>0</v>
      </c>
      <c r="AV108" s="140">
        <f>'VON - 01'!J33</f>
        <v>0</v>
      </c>
      <c r="AW108" s="140">
        <f>'VON - 01'!J34</f>
        <v>0</v>
      </c>
      <c r="AX108" s="140">
        <f>'VON - 01'!J35</f>
        <v>0</v>
      </c>
      <c r="AY108" s="140">
        <f>'VON - 01'!J36</f>
        <v>0</v>
      </c>
      <c r="AZ108" s="140">
        <f>'VON - 01'!F33</f>
        <v>0</v>
      </c>
      <c r="BA108" s="140">
        <f>'VON - 01'!F34</f>
        <v>0</v>
      </c>
      <c r="BB108" s="140">
        <f>'VON - 01'!F35</f>
        <v>0</v>
      </c>
      <c r="BC108" s="140">
        <f>'VON - 01'!F36</f>
        <v>0</v>
      </c>
      <c r="BD108" s="142">
        <f>'VON - 01'!F37</f>
        <v>0</v>
      </c>
      <c r="BE108" s="7"/>
      <c r="BT108" s="128" t="s">
        <v>86</v>
      </c>
      <c r="BV108" s="128" t="s">
        <v>81</v>
      </c>
      <c r="BW108" s="128" t="s">
        <v>118</v>
      </c>
      <c r="BX108" s="128" t="s">
        <v>5</v>
      </c>
      <c r="CL108" s="128" t="s">
        <v>19</v>
      </c>
      <c r="CM108" s="128" t="s">
        <v>89</v>
      </c>
    </row>
    <row r="109" s="2" customFormat="1" ht="30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41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</row>
    <row r="110" s="2" customFormat="1" ht="6.96" customHeight="1">
      <c r="A110" s="35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4"/>
      <c r="P110" s="64"/>
      <c r="Q110" s="64"/>
      <c r="R110" s="64"/>
      <c r="S110" s="64"/>
      <c r="T110" s="64"/>
      <c r="U110" s="64"/>
      <c r="V110" s="64"/>
      <c r="W110" s="64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  <c r="AN110" s="64"/>
      <c r="AO110" s="64"/>
      <c r="AP110" s="64"/>
      <c r="AQ110" s="64"/>
      <c r="AR110" s="41"/>
      <c r="AS110" s="35"/>
      <c r="AT110" s="35"/>
      <c r="AU110" s="35"/>
      <c r="AV110" s="35"/>
      <c r="AW110" s="35"/>
      <c r="AX110" s="35"/>
      <c r="AY110" s="35"/>
      <c r="AZ110" s="35"/>
      <c r="BA110" s="35"/>
      <c r="BB110" s="35"/>
      <c r="BC110" s="35"/>
      <c r="BD110" s="35"/>
      <c r="BE110" s="35"/>
    </row>
  </sheetData>
  <sheetProtection sheet="1" formatColumns="0" formatRows="0" objects="1" scenarios="1" spinCount="100000" saltValue="b5tPwDd/I5pdL5fr5BKMEN7Q31N0rMI50HaCcX0OUi5z0KFDeMd/bIB9INKorGSR/gEDqFIVf9QeoH96CIAhVA==" hashValue="QrPHXNRwvAhW69LuxrBNhnuHM1TS2xyZbFX/4jBMoYFW8w34C6pG5r6lr291kajsmKM9WATdZkI5FyulufKhXg==" algorithmName="SHA-512" password="CC35"/>
  <mergeCells count="94">
    <mergeCell ref="C92:G92"/>
    <mergeCell ref="D103:H103"/>
    <mergeCell ref="D95:H95"/>
    <mergeCell ref="D99:H99"/>
    <mergeCell ref="E101:I101"/>
    <mergeCell ref="E104:I104"/>
    <mergeCell ref="E97:I97"/>
    <mergeCell ref="E96:I96"/>
    <mergeCell ref="E102:I102"/>
    <mergeCell ref="E98:I98"/>
    <mergeCell ref="E100:I100"/>
    <mergeCell ref="I92:AF92"/>
    <mergeCell ref="J95:AF95"/>
    <mergeCell ref="J103:AF103"/>
    <mergeCell ref="J99:AF99"/>
    <mergeCell ref="K100:AF100"/>
    <mergeCell ref="K96:AF96"/>
    <mergeCell ref="K101:AF101"/>
    <mergeCell ref="K98:AF98"/>
    <mergeCell ref="K104:AF104"/>
    <mergeCell ref="K102:AF102"/>
    <mergeCell ref="K97:AF97"/>
    <mergeCell ref="L85:AO85"/>
    <mergeCell ref="E105:I105"/>
    <mergeCell ref="K105:AF105"/>
    <mergeCell ref="D106:H106"/>
    <mergeCell ref="J106:AF106"/>
    <mergeCell ref="E107:I107"/>
    <mergeCell ref="K107:AF107"/>
    <mergeCell ref="D108:H108"/>
    <mergeCell ref="J108:AF108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2:AM102"/>
    <mergeCell ref="AG103:AM103"/>
    <mergeCell ref="AG100:AM100"/>
    <mergeCell ref="AG101:AM101"/>
    <mergeCell ref="AG104:AM104"/>
    <mergeCell ref="AG98:AM98"/>
    <mergeCell ref="AG97:AM97"/>
    <mergeCell ref="AG96:AM96"/>
    <mergeCell ref="AG95:AM95"/>
    <mergeCell ref="AG99:AM99"/>
    <mergeCell ref="AG92:AM92"/>
    <mergeCell ref="AM87:AN87"/>
    <mergeCell ref="AM89:AP89"/>
    <mergeCell ref="AM90:AP90"/>
    <mergeCell ref="AN99:AP99"/>
    <mergeCell ref="AN104:AP104"/>
    <mergeCell ref="AN103:AP103"/>
    <mergeCell ref="AN92:AP92"/>
    <mergeCell ref="AN95:AP95"/>
    <mergeCell ref="AN101:AP101"/>
    <mergeCell ref="AN96:AP96"/>
    <mergeCell ref="AN100:AP100"/>
    <mergeCell ref="AN97:AP97"/>
    <mergeCell ref="AN102:AP102"/>
    <mergeCell ref="AN98:AP98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94:AP94"/>
  </mergeCells>
  <hyperlinks>
    <hyperlink ref="A96" location="'01 - Technologická část'!C2" display="/"/>
    <hyperlink ref="A97" location="'02 - Stavební část'!C2" display="/"/>
    <hyperlink ref="A98" location="'01N - Neoceňovat - dodávk...'!C2" display="/"/>
    <hyperlink ref="A100" location="'01 - Technologická část_01'!C2" display="/"/>
    <hyperlink ref="A101" location="'02 - Stavební část_01'!C2" display="/"/>
    <hyperlink ref="A102" location="'01N - Neoceňovat - dodávk..._01'!C2" display="/"/>
    <hyperlink ref="A104" location="'01 - Technologická část_02'!C2" display="/"/>
    <hyperlink ref="A105" location="'02 - Stavební část_02'!C2" display="/"/>
    <hyperlink ref="A107" location="'01 - Stavební část'!C2" display="/"/>
    <hyperlink ref="A108" location="'VON - 0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2.28125" style="1" customWidth="1"/>
    <col min="9" max="9" width="21.57422" style="1" customWidth="1"/>
    <col min="10" max="10" width="21.57422" style="1" customWidth="1"/>
    <col min="11" max="11" width="21.57422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116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89</v>
      </c>
    </row>
    <row r="4" s="1" customFormat="1" ht="24.96" customHeight="1">
      <c r="B4" s="17"/>
      <c r="D4" s="145" t="s">
        <v>119</v>
      </c>
      <c r="L4" s="17"/>
      <c r="M4" s="146" t="s">
        <v>10</v>
      </c>
      <c r="AT4" s="14" t="s">
        <v>35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4" customHeight="1">
      <c r="B7" s="17"/>
      <c r="E7" s="148" t="str">
        <f>'Rekapitulace stavby'!K6</f>
        <v>Oprava PZS na přejezdu P2156 v km 101,296 a PZS P2157 v km 102,845 úseku Lenešice - Břvany</v>
      </c>
      <c r="F7" s="147"/>
      <c r="G7" s="147"/>
      <c r="H7" s="147"/>
      <c r="L7" s="17"/>
    </row>
    <row r="8" s="1" customFormat="1" ht="12" customHeight="1">
      <c r="B8" s="17"/>
      <c r="D8" s="147" t="s">
        <v>120</v>
      </c>
      <c r="L8" s="17"/>
    </row>
    <row r="9" s="2" customFormat="1" ht="14.4" customHeight="1">
      <c r="A9" s="35"/>
      <c r="B9" s="41"/>
      <c r="C9" s="35"/>
      <c r="D9" s="35"/>
      <c r="E9" s="148" t="s">
        <v>1167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122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4.4" customHeight="1">
      <c r="A11" s="35"/>
      <c r="B11" s="41"/>
      <c r="C11" s="35"/>
      <c r="D11" s="35"/>
      <c r="E11" s="149" t="s">
        <v>1168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20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22</v>
      </c>
      <c r="E14" s="35"/>
      <c r="F14" s="138" t="s">
        <v>23</v>
      </c>
      <c r="G14" s="35"/>
      <c r="H14" s="35"/>
      <c r="I14" s="147" t="s">
        <v>24</v>
      </c>
      <c r="J14" s="150" t="str">
        <f>'Rekapitulace stavby'!AN8</f>
        <v>2. 11. 2020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26</v>
      </c>
      <c r="E16" s="35"/>
      <c r="F16" s="35"/>
      <c r="G16" s="35"/>
      <c r="H16" s="35"/>
      <c r="I16" s="147" t="s">
        <v>27</v>
      </c>
      <c r="J16" s="138" t="str">
        <f>IF('Rekapitulace stavby'!AN10="","",'Rekapitulace stavby'!AN10)</f>
        <v>70994234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>Správa Železnic, státní organizace</v>
      </c>
      <c r="F17" s="35"/>
      <c r="G17" s="35"/>
      <c r="H17" s="35"/>
      <c r="I17" s="147" t="s">
        <v>30</v>
      </c>
      <c r="J17" s="138" t="str">
        <f>IF('Rekapitulace stavby'!AN11="","",'Rekapitulace stavby'!AN11)</f>
        <v>CZ70994234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32</v>
      </c>
      <c r="E19" s="35"/>
      <c r="F19" s="35"/>
      <c r="G19" s="35"/>
      <c r="H19" s="35"/>
      <c r="I19" s="147" t="s">
        <v>27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30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34</v>
      </c>
      <c r="E22" s="35"/>
      <c r="F22" s="35"/>
      <c r="G22" s="35"/>
      <c r="H22" s="35"/>
      <c r="I22" s="147" t="s">
        <v>27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30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36</v>
      </c>
      <c r="E25" s="35"/>
      <c r="F25" s="35"/>
      <c r="G25" s="35"/>
      <c r="H25" s="35"/>
      <c r="I25" s="147" t="s">
        <v>27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1169</v>
      </c>
      <c r="F26" s="35"/>
      <c r="G26" s="35"/>
      <c r="H26" s="35"/>
      <c r="I26" s="147" t="s">
        <v>30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38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4.4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39</v>
      </c>
      <c r="E32" s="35"/>
      <c r="F32" s="35"/>
      <c r="G32" s="35"/>
      <c r="H32" s="35"/>
      <c r="I32" s="35"/>
      <c r="J32" s="157">
        <f>ROUND(J123,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41</v>
      </c>
      <c r="G34" s="35"/>
      <c r="H34" s="35"/>
      <c r="I34" s="158" t="s">
        <v>40</v>
      </c>
      <c r="J34" s="158" t="s">
        <v>42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43</v>
      </c>
      <c r="E35" s="147" t="s">
        <v>44</v>
      </c>
      <c r="F35" s="160">
        <f>ROUND((SUM(BE123:BE169)),  2)</f>
        <v>0</v>
      </c>
      <c r="G35" s="35"/>
      <c r="H35" s="35"/>
      <c r="I35" s="161">
        <v>0.20999999999999999</v>
      </c>
      <c r="J35" s="160">
        <f>ROUND(((SUM(BE123:BE169))*I35),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45</v>
      </c>
      <c r="F36" s="160">
        <f>ROUND((SUM(BF123:BF169)),  2)</f>
        <v>0</v>
      </c>
      <c r="G36" s="35"/>
      <c r="H36" s="35"/>
      <c r="I36" s="161">
        <v>0.14999999999999999</v>
      </c>
      <c r="J36" s="160">
        <f>ROUND(((SUM(BF123:BF169))*I36),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47" t="s">
        <v>43</v>
      </c>
      <c r="E37" s="147" t="s">
        <v>46</v>
      </c>
      <c r="F37" s="160">
        <f>ROUND((SUM(BG123:BG169)),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7" t="s">
        <v>47</v>
      </c>
      <c r="F38" s="160">
        <f>ROUND((SUM(BH123:BH169)),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48</v>
      </c>
      <c r="F39" s="160">
        <f>ROUND((SUM(BI123:BI169)),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52</v>
      </c>
      <c r="E50" s="170"/>
      <c r="F50" s="170"/>
      <c r="G50" s="169" t="s">
        <v>53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2"/>
      <c r="J61" s="174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56</v>
      </c>
      <c r="E65" s="175"/>
      <c r="F65" s="175"/>
      <c r="G65" s="169" t="s">
        <v>57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2"/>
      <c r="J76" s="174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4" customHeight="1">
      <c r="A85" s="35"/>
      <c r="B85" s="36"/>
      <c r="C85" s="37"/>
      <c r="D85" s="37"/>
      <c r="E85" s="180" t="str">
        <f>E7</f>
        <v>Oprava PZS na přejezdu P2156 v km 101,296 a PZS P2157 v km 102,845 úseku Lenešice - Břvany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120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4.4" customHeight="1">
      <c r="A87" s="35"/>
      <c r="B87" s="36"/>
      <c r="C87" s="37"/>
      <c r="D87" s="37"/>
      <c r="E87" s="180" t="s">
        <v>1167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122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4.4" customHeight="1">
      <c r="A89" s="35"/>
      <c r="B89" s="36"/>
      <c r="C89" s="37"/>
      <c r="D89" s="37"/>
      <c r="E89" s="73" t="str">
        <f>E11</f>
        <v>01 - Stavební část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22</v>
      </c>
      <c r="D91" s="37"/>
      <c r="E91" s="37"/>
      <c r="F91" s="24" t="str">
        <f>F14</f>
        <v xml:space="preserve"> </v>
      </c>
      <c r="G91" s="37"/>
      <c r="H91" s="37"/>
      <c r="I91" s="29" t="s">
        <v>24</v>
      </c>
      <c r="J91" s="76" t="str">
        <f>IF(J14="","",J14)</f>
        <v>2. 11. 2020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6" customHeight="1">
      <c r="A93" s="35"/>
      <c r="B93" s="36"/>
      <c r="C93" s="29" t="s">
        <v>26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34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6.4" customHeight="1">
      <c r="A94" s="35"/>
      <c r="B94" s="36"/>
      <c r="C94" s="29" t="s">
        <v>32</v>
      </c>
      <c r="D94" s="37"/>
      <c r="E94" s="37"/>
      <c r="F94" s="24" t="str">
        <f>IF(E20="","",E20)</f>
        <v>Vyplň údaj</v>
      </c>
      <c r="G94" s="37"/>
      <c r="H94" s="37"/>
      <c r="I94" s="29" t="s">
        <v>36</v>
      </c>
      <c r="J94" s="33" t="str">
        <f>E26</f>
        <v>Verner Pavel - ST Most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126</v>
      </c>
      <c r="D96" s="182"/>
      <c r="E96" s="182"/>
      <c r="F96" s="182"/>
      <c r="G96" s="182"/>
      <c r="H96" s="182"/>
      <c r="I96" s="182"/>
      <c r="J96" s="183" t="s">
        <v>127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128</v>
      </c>
      <c r="D98" s="37"/>
      <c r="E98" s="37"/>
      <c r="F98" s="37"/>
      <c r="G98" s="37"/>
      <c r="H98" s="37"/>
      <c r="I98" s="37"/>
      <c r="J98" s="107">
        <f>J123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129</v>
      </c>
    </row>
    <row r="99" s="9" customFormat="1" ht="24.96" customHeight="1">
      <c r="A99" s="9"/>
      <c r="B99" s="185"/>
      <c r="C99" s="186"/>
      <c r="D99" s="187" t="s">
        <v>1170</v>
      </c>
      <c r="E99" s="188"/>
      <c r="F99" s="188"/>
      <c r="G99" s="188"/>
      <c r="H99" s="188"/>
      <c r="I99" s="188"/>
      <c r="J99" s="189">
        <f>J124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5"/>
      <c r="C100" s="186"/>
      <c r="D100" s="187" t="s">
        <v>138</v>
      </c>
      <c r="E100" s="188"/>
      <c r="F100" s="188"/>
      <c r="G100" s="188"/>
      <c r="H100" s="188"/>
      <c r="I100" s="188"/>
      <c r="J100" s="189">
        <f>J147</f>
        <v>0</v>
      </c>
      <c r="K100" s="186"/>
      <c r="L100" s="19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5"/>
      <c r="C101" s="186"/>
      <c r="D101" s="187" t="s">
        <v>1171</v>
      </c>
      <c r="E101" s="188"/>
      <c r="F101" s="188"/>
      <c r="G101" s="188"/>
      <c r="H101" s="188"/>
      <c r="I101" s="188"/>
      <c r="J101" s="189">
        <f>J167</f>
        <v>0</v>
      </c>
      <c r="K101" s="186"/>
      <c r="L101" s="19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141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" customHeight="1">
      <c r="A111" s="35"/>
      <c r="B111" s="36"/>
      <c r="C111" s="37"/>
      <c r="D111" s="37"/>
      <c r="E111" s="180" t="str">
        <f>E7</f>
        <v>Oprava PZS na přejezdu P2156 v km 101,296 a PZS P2157 v km 102,845 úseku Lenešice - Břvany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1" customFormat="1" ht="12" customHeight="1">
      <c r="B112" s="18"/>
      <c r="C112" s="29" t="s">
        <v>120</v>
      </c>
      <c r="D112" s="19"/>
      <c r="E112" s="19"/>
      <c r="F112" s="19"/>
      <c r="G112" s="19"/>
      <c r="H112" s="19"/>
      <c r="I112" s="19"/>
      <c r="J112" s="19"/>
      <c r="K112" s="19"/>
      <c r="L112" s="17"/>
    </row>
    <row r="113" s="2" customFormat="1" ht="14.4" customHeight="1">
      <c r="A113" s="35"/>
      <c r="B113" s="36"/>
      <c r="C113" s="37"/>
      <c r="D113" s="37"/>
      <c r="E113" s="180" t="s">
        <v>1167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122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4.4" customHeight="1">
      <c r="A115" s="35"/>
      <c r="B115" s="36"/>
      <c r="C115" s="37"/>
      <c r="D115" s="37"/>
      <c r="E115" s="73" t="str">
        <f>E11</f>
        <v>01 - Stavební část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22</v>
      </c>
      <c r="D117" s="37"/>
      <c r="E117" s="37"/>
      <c r="F117" s="24" t="str">
        <f>F14</f>
        <v xml:space="preserve"> </v>
      </c>
      <c r="G117" s="37"/>
      <c r="H117" s="37"/>
      <c r="I117" s="29" t="s">
        <v>24</v>
      </c>
      <c r="J117" s="76" t="str">
        <f>IF(J14="","",J14)</f>
        <v>2. 11. 2020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6" customHeight="1">
      <c r="A119" s="35"/>
      <c r="B119" s="36"/>
      <c r="C119" s="29" t="s">
        <v>26</v>
      </c>
      <c r="D119" s="37"/>
      <c r="E119" s="37"/>
      <c r="F119" s="24" t="str">
        <f>E17</f>
        <v>Správa Železnic, státní organizace</v>
      </c>
      <c r="G119" s="37"/>
      <c r="H119" s="37"/>
      <c r="I119" s="29" t="s">
        <v>34</v>
      </c>
      <c r="J119" s="33" t="str">
        <f>E23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6.4" customHeight="1">
      <c r="A120" s="35"/>
      <c r="B120" s="36"/>
      <c r="C120" s="29" t="s">
        <v>32</v>
      </c>
      <c r="D120" s="37"/>
      <c r="E120" s="37"/>
      <c r="F120" s="24" t="str">
        <f>IF(E20="","",E20)</f>
        <v>Vyplň údaj</v>
      </c>
      <c r="G120" s="37"/>
      <c r="H120" s="37"/>
      <c r="I120" s="29" t="s">
        <v>36</v>
      </c>
      <c r="J120" s="33" t="str">
        <f>E26</f>
        <v>Verner Pavel - ST Most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96"/>
      <c r="B122" s="197"/>
      <c r="C122" s="198" t="s">
        <v>142</v>
      </c>
      <c r="D122" s="199" t="s">
        <v>64</v>
      </c>
      <c r="E122" s="199" t="s">
        <v>60</v>
      </c>
      <c r="F122" s="199" t="s">
        <v>61</v>
      </c>
      <c r="G122" s="199" t="s">
        <v>143</v>
      </c>
      <c r="H122" s="199" t="s">
        <v>144</v>
      </c>
      <c r="I122" s="199" t="s">
        <v>145</v>
      </c>
      <c r="J122" s="199" t="s">
        <v>127</v>
      </c>
      <c r="K122" s="200" t="s">
        <v>146</v>
      </c>
      <c r="L122" s="201"/>
      <c r="M122" s="97" t="s">
        <v>1</v>
      </c>
      <c r="N122" s="98" t="s">
        <v>43</v>
      </c>
      <c r="O122" s="98" t="s">
        <v>147</v>
      </c>
      <c r="P122" s="98" t="s">
        <v>148</v>
      </c>
      <c r="Q122" s="98" t="s">
        <v>149</v>
      </c>
      <c r="R122" s="98" t="s">
        <v>150</v>
      </c>
      <c r="S122" s="98" t="s">
        <v>151</v>
      </c>
      <c r="T122" s="99" t="s">
        <v>152</v>
      </c>
      <c r="U122" s="196"/>
      <c r="V122" s="196"/>
      <c r="W122" s="196"/>
      <c r="X122" s="196"/>
      <c r="Y122" s="196"/>
      <c r="Z122" s="196"/>
      <c r="AA122" s="196"/>
      <c r="AB122" s="196"/>
      <c r="AC122" s="196"/>
      <c r="AD122" s="196"/>
      <c r="AE122" s="196"/>
    </row>
    <row r="123" s="2" customFormat="1" ht="22.8" customHeight="1">
      <c r="A123" s="35"/>
      <c r="B123" s="36"/>
      <c r="C123" s="104" t="s">
        <v>153</v>
      </c>
      <c r="D123" s="37"/>
      <c r="E123" s="37"/>
      <c r="F123" s="37"/>
      <c r="G123" s="37"/>
      <c r="H123" s="37"/>
      <c r="I123" s="37"/>
      <c r="J123" s="202">
        <f>BK123</f>
        <v>0</v>
      </c>
      <c r="K123" s="37"/>
      <c r="L123" s="41"/>
      <c r="M123" s="100"/>
      <c r="N123" s="203"/>
      <c r="O123" s="101"/>
      <c r="P123" s="204">
        <f>P124+P147+P167</f>
        <v>0</v>
      </c>
      <c r="Q123" s="101"/>
      <c r="R123" s="204">
        <f>R124+R147+R167</f>
        <v>1.0338400000000001</v>
      </c>
      <c r="S123" s="101"/>
      <c r="T123" s="205">
        <f>T124+T147+T167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78</v>
      </c>
      <c r="AU123" s="14" t="s">
        <v>129</v>
      </c>
      <c r="BK123" s="206">
        <f>BK124+BK147+BK167</f>
        <v>0</v>
      </c>
    </row>
    <row r="124" s="12" customFormat="1" ht="25.92" customHeight="1">
      <c r="A124" s="12"/>
      <c r="B124" s="207"/>
      <c r="C124" s="208"/>
      <c r="D124" s="209" t="s">
        <v>78</v>
      </c>
      <c r="E124" s="210" t="s">
        <v>174</v>
      </c>
      <c r="F124" s="210" t="s">
        <v>1172</v>
      </c>
      <c r="G124" s="208"/>
      <c r="H124" s="208"/>
      <c r="I124" s="211"/>
      <c r="J124" s="212">
        <f>BK124</f>
        <v>0</v>
      </c>
      <c r="K124" s="208"/>
      <c r="L124" s="213"/>
      <c r="M124" s="214"/>
      <c r="N124" s="215"/>
      <c r="O124" s="215"/>
      <c r="P124" s="216">
        <f>SUM(P125:P146)</f>
        <v>0</v>
      </c>
      <c r="Q124" s="215"/>
      <c r="R124" s="216">
        <f>SUM(R125:R146)</f>
        <v>0.054120000000000001</v>
      </c>
      <c r="S124" s="215"/>
      <c r="T124" s="217">
        <f>SUM(T125:T146)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8" t="s">
        <v>86</v>
      </c>
      <c r="AT124" s="219" t="s">
        <v>78</v>
      </c>
      <c r="AU124" s="219" t="s">
        <v>79</v>
      </c>
      <c r="AY124" s="218" t="s">
        <v>156</v>
      </c>
      <c r="BK124" s="220">
        <f>SUM(BK125:BK146)</f>
        <v>0</v>
      </c>
    </row>
    <row r="125" s="2" customFormat="1" ht="105.6" customHeight="1">
      <c r="A125" s="35"/>
      <c r="B125" s="36"/>
      <c r="C125" s="235" t="s">
        <v>86</v>
      </c>
      <c r="D125" s="235" t="s">
        <v>214</v>
      </c>
      <c r="E125" s="236" t="s">
        <v>1173</v>
      </c>
      <c r="F125" s="237" t="s">
        <v>1174</v>
      </c>
      <c r="G125" s="238" t="s">
        <v>160</v>
      </c>
      <c r="H125" s="239">
        <v>133.19999999999999</v>
      </c>
      <c r="I125" s="240"/>
      <c r="J125" s="241">
        <f>ROUND(I125*H125,2)</f>
        <v>0</v>
      </c>
      <c r="K125" s="237" t="s">
        <v>161</v>
      </c>
      <c r="L125" s="41"/>
      <c r="M125" s="242" t="s">
        <v>1</v>
      </c>
      <c r="N125" s="243" t="s">
        <v>46</v>
      </c>
      <c r="O125" s="88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3" t="s">
        <v>170</v>
      </c>
      <c r="AT125" s="233" t="s">
        <v>214</v>
      </c>
      <c r="AU125" s="233" t="s">
        <v>86</v>
      </c>
      <c r="AY125" s="14" t="s">
        <v>156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4" t="s">
        <v>170</v>
      </c>
      <c r="BK125" s="234">
        <f>ROUND(I125*H125,2)</f>
        <v>0</v>
      </c>
      <c r="BL125" s="14" t="s">
        <v>170</v>
      </c>
      <c r="BM125" s="233" t="s">
        <v>1175</v>
      </c>
    </row>
    <row r="126" s="2" customFormat="1">
      <c r="A126" s="35"/>
      <c r="B126" s="36"/>
      <c r="C126" s="37"/>
      <c r="D126" s="251" t="s">
        <v>1176</v>
      </c>
      <c r="E126" s="37"/>
      <c r="F126" s="252" t="s">
        <v>1177</v>
      </c>
      <c r="G126" s="37"/>
      <c r="H126" s="37"/>
      <c r="I126" s="253"/>
      <c r="J126" s="37"/>
      <c r="K126" s="37"/>
      <c r="L126" s="41"/>
      <c r="M126" s="254"/>
      <c r="N126" s="255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1176</v>
      </c>
      <c r="AU126" s="14" t="s">
        <v>86</v>
      </c>
    </row>
    <row r="127" s="2" customFormat="1" ht="34.8" customHeight="1">
      <c r="A127" s="35"/>
      <c r="B127" s="36"/>
      <c r="C127" s="235" t="s">
        <v>89</v>
      </c>
      <c r="D127" s="235" t="s">
        <v>214</v>
      </c>
      <c r="E127" s="236" t="s">
        <v>1178</v>
      </c>
      <c r="F127" s="237" t="s">
        <v>1179</v>
      </c>
      <c r="G127" s="238" t="s">
        <v>160</v>
      </c>
      <c r="H127" s="239">
        <v>133.19999999999999</v>
      </c>
      <c r="I127" s="240"/>
      <c r="J127" s="241">
        <f>ROUND(I127*H127,2)</f>
        <v>0</v>
      </c>
      <c r="K127" s="237" t="s">
        <v>161</v>
      </c>
      <c r="L127" s="41"/>
      <c r="M127" s="242" t="s">
        <v>1</v>
      </c>
      <c r="N127" s="243" t="s">
        <v>46</v>
      </c>
      <c r="O127" s="88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3" t="s">
        <v>170</v>
      </c>
      <c r="AT127" s="233" t="s">
        <v>214</v>
      </c>
      <c r="AU127" s="233" t="s">
        <v>86</v>
      </c>
      <c r="AY127" s="14" t="s">
        <v>156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4" t="s">
        <v>170</v>
      </c>
      <c r="BK127" s="234">
        <f>ROUND(I127*H127,2)</f>
        <v>0</v>
      </c>
      <c r="BL127" s="14" t="s">
        <v>170</v>
      </c>
      <c r="BM127" s="233" t="s">
        <v>1180</v>
      </c>
    </row>
    <row r="128" s="2" customFormat="1">
      <c r="A128" s="35"/>
      <c r="B128" s="36"/>
      <c r="C128" s="37"/>
      <c r="D128" s="251" t="s">
        <v>1176</v>
      </c>
      <c r="E128" s="37"/>
      <c r="F128" s="252" t="s">
        <v>1181</v>
      </c>
      <c r="G128" s="37"/>
      <c r="H128" s="37"/>
      <c r="I128" s="253"/>
      <c r="J128" s="37"/>
      <c r="K128" s="37"/>
      <c r="L128" s="41"/>
      <c r="M128" s="254"/>
      <c r="N128" s="255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1176</v>
      </c>
      <c r="AU128" s="14" t="s">
        <v>86</v>
      </c>
    </row>
    <row r="129" s="2" customFormat="1" ht="34.8" customHeight="1">
      <c r="A129" s="35"/>
      <c r="B129" s="36"/>
      <c r="C129" s="235" t="s">
        <v>166</v>
      </c>
      <c r="D129" s="235" t="s">
        <v>214</v>
      </c>
      <c r="E129" s="236" t="s">
        <v>1182</v>
      </c>
      <c r="F129" s="237" t="s">
        <v>1183</v>
      </c>
      <c r="G129" s="238" t="s">
        <v>240</v>
      </c>
      <c r="H129" s="239">
        <v>44</v>
      </c>
      <c r="I129" s="240"/>
      <c r="J129" s="241">
        <f>ROUND(I129*H129,2)</f>
        <v>0</v>
      </c>
      <c r="K129" s="237" t="s">
        <v>161</v>
      </c>
      <c r="L129" s="41"/>
      <c r="M129" s="242" t="s">
        <v>1</v>
      </c>
      <c r="N129" s="243" t="s">
        <v>46</v>
      </c>
      <c r="O129" s="88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3" t="s">
        <v>170</v>
      </c>
      <c r="AT129" s="233" t="s">
        <v>214</v>
      </c>
      <c r="AU129" s="233" t="s">
        <v>86</v>
      </c>
      <c r="AY129" s="14" t="s">
        <v>156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4" t="s">
        <v>170</v>
      </c>
      <c r="BK129" s="234">
        <f>ROUND(I129*H129,2)</f>
        <v>0</v>
      </c>
      <c r="BL129" s="14" t="s">
        <v>170</v>
      </c>
      <c r="BM129" s="233" t="s">
        <v>1184</v>
      </c>
    </row>
    <row r="130" s="2" customFormat="1">
      <c r="A130" s="35"/>
      <c r="B130" s="36"/>
      <c r="C130" s="37"/>
      <c r="D130" s="251" t="s">
        <v>1176</v>
      </c>
      <c r="E130" s="37"/>
      <c r="F130" s="252" t="s">
        <v>1185</v>
      </c>
      <c r="G130" s="37"/>
      <c r="H130" s="37"/>
      <c r="I130" s="253"/>
      <c r="J130" s="37"/>
      <c r="K130" s="37"/>
      <c r="L130" s="41"/>
      <c r="M130" s="254"/>
      <c r="N130" s="255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1176</v>
      </c>
      <c r="AU130" s="14" t="s">
        <v>86</v>
      </c>
    </row>
    <row r="131" s="2" customFormat="1" ht="70.2" customHeight="1">
      <c r="A131" s="35"/>
      <c r="B131" s="36"/>
      <c r="C131" s="235" t="s">
        <v>170</v>
      </c>
      <c r="D131" s="235" t="s">
        <v>214</v>
      </c>
      <c r="E131" s="236" t="s">
        <v>1186</v>
      </c>
      <c r="F131" s="237" t="s">
        <v>1187</v>
      </c>
      <c r="G131" s="238" t="s">
        <v>1188</v>
      </c>
      <c r="H131" s="239">
        <v>1725</v>
      </c>
      <c r="I131" s="240"/>
      <c r="J131" s="241">
        <f>ROUND(I131*H131,2)</f>
        <v>0</v>
      </c>
      <c r="K131" s="237" t="s">
        <v>161</v>
      </c>
      <c r="L131" s="41"/>
      <c r="M131" s="242" t="s">
        <v>1</v>
      </c>
      <c r="N131" s="243" t="s">
        <v>46</v>
      </c>
      <c r="O131" s="88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3" t="s">
        <v>170</v>
      </c>
      <c r="AT131" s="233" t="s">
        <v>214</v>
      </c>
      <c r="AU131" s="233" t="s">
        <v>86</v>
      </c>
      <c r="AY131" s="14" t="s">
        <v>156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4" t="s">
        <v>170</v>
      </c>
      <c r="BK131" s="234">
        <f>ROUND(I131*H131,2)</f>
        <v>0</v>
      </c>
      <c r="BL131" s="14" t="s">
        <v>170</v>
      </c>
      <c r="BM131" s="233" t="s">
        <v>1189</v>
      </c>
    </row>
    <row r="132" s="2" customFormat="1">
      <c r="A132" s="35"/>
      <c r="B132" s="36"/>
      <c r="C132" s="37"/>
      <c r="D132" s="251" t="s">
        <v>1176</v>
      </c>
      <c r="E132" s="37"/>
      <c r="F132" s="252" t="s">
        <v>1190</v>
      </c>
      <c r="G132" s="37"/>
      <c r="H132" s="37"/>
      <c r="I132" s="253"/>
      <c r="J132" s="37"/>
      <c r="K132" s="37"/>
      <c r="L132" s="41"/>
      <c r="M132" s="254"/>
      <c r="N132" s="255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1176</v>
      </c>
      <c r="AU132" s="14" t="s">
        <v>86</v>
      </c>
    </row>
    <row r="133" s="2" customFormat="1" ht="45" customHeight="1">
      <c r="A133" s="35"/>
      <c r="B133" s="36"/>
      <c r="C133" s="235" t="s">
        <v>174</v>
      </c>
      <c r="D133" s="235" t="s">
        <v>214</v>
      </c>
      <c r="E133" s="236" t="s">
        <v>1191</v>
      </c>
      <c r="F133" s="237" t="s">
        <v>1192</v>
      </c>
      <c r="G133" s="238" t="s">
        <v>240</v>
      </c>
      <c r="H133" s="239">
        <v>100</v>
      </c>
      <c r="I133" s="240"/>
      <c r="J133" s="241">
        <f>ROUND(I133*H133,2)</f>
        <v>0</v>
      </c>
      <c r="K133" s="237" t="s">
        <v>161</v>
      </c>
      <c r="L133" s="41"/>
      <c r="M133" s="242" t="s">
        <v>1</v>
      </c>
      <c r="N133" s="243" t="s">
        <v>46</v>
      </c>
      <c r="O133" s="88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3" t="s">
        <v>170</v>
      </c>
      <c r="AT133" s="233" t="s">
        <v>214</v>
      </c>
      <c r="AU133" s="233" t="s">
        <v>86</v>
      </c>
      <c r="AY133" s="14" t="s">
        <v>156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4" t="s">
        <v>170</v>
      </c>
      <c r="BK133" s="234">
        <f>ROUND(I133*H133,2)</f>
        <v>0</v>
      </c>
      <c r="BL133" s="14" t="s">
        <v>170</v>
      </c>
      <c r="BM133" s="233" t="s">
        <v>1193</v>
      </c>
    </row>
    <row r="134" s="2" customFormat="1">
      <c r="A134" s="35"/>
      <c r="B134" s="36"/>
      <c r="C134" s="37"/>
      <c r="D134" s="251" t="s">
        <v>1176</v>
      </c>
      <c r="E134" s="37"/>
      <c r="F134" s="252" t="s">
        <v>1194</v>
      </c>
      <c r="G134" s="37"/>
      <c r="H134" s="37"/>
      <c r="I134" s="253"/>
      <c r="J134" s="37"/>
      <c r="K134" s="37"/>
      <c r="L134" s="41"/>
      <c r="M134" s="254"/>
      <c r="N134" s="255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1176</v>
      </c>
      <c r="AU134" s="14" t="s">
        <v>86</v>
      </c>
    </row>
    <row r="135" s="2" customFormat="1" ht="45" customHeight="1">
      <c r="A135" s="35"/>
      <c r="B135" s="36"/>
      <c r="C135" s="235" t="s">
        <v>178</v>
      </c>
      <c r="D135" s="235" t="s">
        <v>214</v>
      </c>
      <c r="E135" s="236" t="s">
        <v>1195</v>
      </c>
      <c r="F135" s="237" t="s">
        <v>1196</v>
      </c>
      <c r="G135" s="238" t="s">
        <v>240</v>
      </c>
      <c r="H135" s="239">
        <v>100</v>
      </c>
      <c r="I135" s="240"/>
      <c r="J135" s="241">
        <f>ROUND(I135*H135,2)</f>
        <v>0</v>
      </c>
      <c r="K135" s="237" t="s">
        <v>161</v>
      </c>
      <c r="L135" s="41"/>
      <c r="M135" s="242" t="s">
        <v>1</v>
      </c>
      <c r="N135" s="243" t="s">
        <v>46</v>
      </c>
      <c r="O135" s="88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3" t="s">
        <v>170</v>
      </c>
      <c r="AT135" s="233" t="s">
        <v>214</v>
      </c>
      <c r="AU135" s="233" t="s">
        <v>86</v>
      </c>
      <c r="AY135" s="14" t="s">
        <v>156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4" t="s">
        <v>170</v>
      </c>
      <c r="BK135" s="234">
        <f>ROUND(I135*H135,2)</f>
        <v>0</v>
      </c>
      <c r="BL135" s="14" t="s">
        <v>170</v>
      </c>
      <c r="BM135" s="233" t="s">
        <v>1197</v>
      </c>
    </row>
    <row r="136" s="2" customFormat="1">
      <c r="A136" s="35"/>
      <c r="B136" s="36"/>
      <c r="C136" s="37"/>
      <c r="D136" s="251" t="s">
        <v>1176</v>
      </c>
      <c r="E136" s="37"/>
      <c r="F136" s="252" t="s">
        <v>1198</v>
      </c>
      <c r="G136" s="37"/>
      <c r="H136" s="37"/>
      <c r="I136" s="253"/>
      <c r="J136" s="37"/>
      <c r="K136" s="37"/>
      <c r="L136" s="41"/>
      <c r="M136" s="254"/>
      <c r="N136" s="255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1176</v>
      </c>
      <c r="AU136" s="14" t="s">
        <v>86</v>
      </c>
    </row>
    <row r="137" s="2" customFormat="1" ht="93" customHeight="1">
      <c r="A137" s="35"/>
      <c r="B137" s="36"/>
      <c r="C137" s="235" t="s">
        <v>182</v>
      </c>
      <c r="D137" s="235" t="s">
        <v>214</v>
      </c>
      <c r="E137" s="236" t="s">
        <v>1199</v>
      </c>
      <c r="F137" s="237" t="s">
        <v>1200</v>
      </c>
      <c r="G137" s="238" t="s">
        <v>1201</v>
      </c>
      <c r="H137" s="239">
        <v>14</v>
      </c>
      <c r="I137" s="240"/>
      <c r="J137" s="241">
        <f>ROUND(I137*H137,2)</f>
        <v>0</v>
      </c>
      <c r="K137" s="237" t="s">
        <v>161</v>
      </c>
      <c r="L137" s="41"/>
      <c r="M137" s="242" t="s">
        <v>1</v>
      </c>
      <c r="N137" s="243" t="s">
        <v>46</v>
      </c>
      <c r="O137" s="88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3" t="s">
        <v>170</v>
      </c>
      <c r="AT137" s="233" t="s">
        <v>214</v>
      </c>
      <c r="AU137" s="233" t="s">
        <v>86</v>
      </c>
      <c r="AY137" s="14" t="s">
        <v>156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4" t="s">
        <v>170</v>
      </c>
      <c r="BK137" s="234">
        <f>ROUND(I137*H137,2)</f>
        <v>0</v>
      </c>
      <c r="BL137" s="14" t="s">
        <v>170</v>
      </c>
      <c r="BM137" s="233" t="s">
        <v>1202</v>
      </c>
    </row>
    <row r="138" s="2" customFormat="1">
      <c r="A138" s="35"/>
      <c r="B138" s="36"/>
      <c r="C138" s="37"/>
      <c r="D138" s="251" t="s">
        <v>1176</v>
      </c>
      <c r="E138" s="37"/>
      <c r="F138" s="252" t="s">
        <v>1203</v>
      </c>
      <c r="G138" s="37"/>
      <c r="H138" s="37"/>
      <c r="I138" s="253"/>
      <c r="J138" s="37"/>
      <c r="K138" s="37"/>
      <c r="L138" s="41"/>
      <c r="M138" s="254"/>
      <c r="N138" s="255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1176</v>
      </c>
      <c r="AU138" s="14" t="s">
        <v>86</v>
      </c>
    </row>
    <row r="139" s="2" customFormat="1" ht="93" customHeight="1">
      <c r="A139" s="35"/>
      <c r="B139" s="36"/>
      <c r="C139" s="235" t="s">
        <v>186</v>
      </c>
      <c r="D139" s="235" t="s">
        <v>214</v>
      </c>
      <c r="E139" s="236" t="s">
        <v>1204</v>
      </c>
      <c r="F139" s="237" t="s">
        <v>1205</v>
      </c>
      <c r="G139" s="238" t="s">
        <v>1201</v>
      </c>
      <c r="H139" s="239">
        <v>8</v>
      </c>
      <c r="I139" s="240"/>
      <c r="J139" s="241">
        <f>ROUND(I139*H139,2)</f>
        <v>0</v>
      </c>
      <c r="K139" s="237" t="s">
        <v>161</v>
      </c>
      <c r="L139" s="41"/>
      <c r="M139" s="242" t="s">
        <v>1</v>
      </c>
      <c r="N139" s="243" t="s">
        <v>46</v>
      </c>
      <c r="O139" s="88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3" t="s">
        <v>170</v>
      </c>
      <c r="AT139" s="233" t="s">
        <v>214</v>
      </c>
      <c r="AU139" s="233" t="s">
        <v>86</v>
      </c>
      <c r="AY139" s="14" t="s">
        <v>156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4" t="s">
        <v>170</v>
      </c>
      <c r="BK139" s="234">
        <f>ROUND(I139*H139,2)</f>
        <v>0</v>
      </c>
      <c r="BL139" s="14" t="s">
        <v>170</v>
      </c>
      <c r="BM139" s="233" t="s">
        <v>1206</v>
      </c>
    </row>
    <row r="140" s="2" customFormat="1">
      <c r="A140" s="35"/>
      <c r="B140" s="36"/>
      <c r="C140" s="37"/>
      <c r="D140" s="251" t="s">
        <v>1176</v>
      </c>
      <c r="E140" s="37"/>
      <c r="F140" s="252" t="s">
        <v>1207</v>
      </c>
      <c r="G140" s="37"/>
      <c r="H140" s="37"/>
      <c r="I140" s="253"/>
      <c r="J140" s="37"/>
      <c r="K140" s="37"/>
      <c r="L140" s="41"/>
      <c r="M140" s="254"/>
      <c r="N140" s="255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1176</v>
      </c>
      <c r="AU140" s="14" t="s">
        <v>86</v>
      </c>
    </row>
    <row r="141" s="2" customFormat="1" ht="80.4" customHeight="1">
      <c r="A141" s="35"/>
      <c r="B141" s="36"/>
      <c r="C141" s="235" t="s">
        <v>190</v>
      </c>
      <c r="D141" s="235" t="s">
        <v>214</v>
      </c>
      <c r="E141" s="236" t="s">
        <v>1208</v>
      </c>
      <c r="F141" s="237" t="s">
        <v>1209</v>
      </c>
      <c r="G141" s="238" t="s">
        <v>1201</v>
      </c>
      <c r="H141" s="239">
        <v>8</v>
      </c>
      <c r="I141" s="240"/>
      <c r="J141" s="241">
        <f>ROUND(I141*H141,2)</f>
        <v>0</v>
      </c>
      <c r="K141" s="237" t="s">
        <v>161</v>
      </c>
      <c r="L141" s="41"/>
      <c r="M141" s="242" t="s">
        <v>1</v>
      </c>
      <c r="N141" s="243" t="s">
        <v>46</v>
      </c>
      <c r="O141" s="88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3" t="s">
        <v>170</v>
      </c>
      <c r="AT141" s="233" t="s">
        <v>214</v>
      </c>
      <c r="AU141" s="233" t="s">
        <v>86</v>
      </c>
      <c r="AY141" s="14" t="s">
        <v>156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4" t="s">
        <v>170</v>
      </c>
      <c r="BK141" s="234">
        <f>ROUND(I141*H141,2)</f>
        <v>0</v>
      </c>
      <c r="BL141" s="14" t="s">
        <v>170</v>
      </c>
      <c r="BM141" s="233" t="s">
        <v>1210</v>
      </c>
    </row>
    <row r="142" s="2" customFormat="1">
      <c r="A142" s="35"/>
      <c r="B142" s="36"/>
      <c r="C142" s="37"/>
      <c r="D142" s="251" t="s">
        <v>1176</v>
      </c>
      <c r="E142" s="37"/>
      <c r="F142" s="252" t="s">
        <v>1211</v>
      </c>
      <c r="G142" s="37"/>
      <c r="H142" s="37"/>
      <c r="I142" s="253"/>
      <c r="J142" s="37"/>
      <c r="K142" s="37"/>
      <c r="L142" s="41"/>
      <c r="M142" s="254"/>
      <c r="N142" s="255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1176</v>
      </c>
      <c r="AU142" s="14" t="s">
        <v>86</v>
      </c>
    </row>
    <row r="143" s="2" customFormat="1" ht="93" customHeight="1">
      <c r="A143" s="35"/>
      <c r="B143" s="36"/>
      <c r="C143" s="235" t="s">
        <v>194</v>
      </c>
      <c r="D143" s="235" t="s">
        <v>214</v>
      </c>
      <c r="E143" s="236" t="s">
        <v>1212</v>
      </c>
      <c r="F143" s="237" t="s">
        <v>1213</v>
      </c>
      <c r="G143" s="238" t="s">
        <v>160</v>
      </c>
      <c r="H143" s="239">
        <v>1189.5999999999999</v>
      </c>
      <c r="I143" s="240"/>
      <c r="J143" s="241">
        <f>ROUND(I143*H143,2)</f>
        <v>0</v>
      </c>
      <c r="K143" s="237" t="s">
        <v>161</v>
      </c>
      <c r="L143" s="41"/>
      <c r="M143" s="242" t="s">
        <v>1</v>
      </c>
      <c r="N143" s="243" t="s">
        <v>46</v>
      </c>
      <c r="O143" s="88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3" t="s">
        <v>170</v>
      </c>
      <c r="AT143" s="233" t="s">
        <v>214</v>
      </c>
      <c r="AU143" s="233" t="s">
        <v>86</v>
      </c>
      <c r="AY143" s="14" t="s">
        <v>156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4" t="s">
        <v>170</v>
      </c>
      <c r="BK143" s="234">
        <f>ROUND(I143*H143,2)</f>
        <v>0</v>
      </c>
      <c r="BL143" s="14" t="s">
        <v>170</v>
      </c>
      <c r="BM143" s="233" t="s">
        <v>1214</v>
      </c>
    </row>
    <row r="144" s="2" customFormat="1">
      <c r="A144" s="35"/>
      <c r="B144" s="36"/>
      <c r="C144" s="37"/>
      <c r="D144" s="251" t="s">
        <v>1176</v>
      </c>
      <c r="E144" s="37"/>
      <c r="F144" s="252" t="s">
        <v>1215</v>
      </c>
      <c r="G144" s="37"/>
      <c r="H144" s="37"/>
      <c r="I144" s="253"/>
      <c r="J144" s="37"/>
      <c r="K144" s="37"/>
      <c r="L144" s="41"/>
      <c r="M144" s="254"/>
      <c r="N144" s="255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1176</v>
      </c>
      <c r="AU144" s="14" t="s">
        <v>86</v>
      </c>
    </row>
    <row r="145" s="2" customFormat="1" ht="22.2" customHeight="1">
      <c r="A145" s="35"/>
      <c r="B145" s="36"/>
      <c r="C145" s="221" t="s">
        <v>198</v>
      </c>
      <c r="D145" s="221" t="s">
        <v>157</v>
      </c>
      <c r="E145" s="222" t="s">
        <v>1216</v>
      </c>
      <c r="F145" s="223" t="s">
        <v>1217</v>
      </c>
      <c r="G145" s="224" t="s">
        <v>240</v>
      </c>
      <c r="H145" s="225">
        <v>44</v>
      </c>
      <c r="I145" s="226"/>
      <c r="J145" s="227">
        <f>ROUND(I145*H145,2)</f>
        <v>0</v>
      </c>
      <c r="K145" s="223" t="s">
        <v>161</v>
      </c>
      <c r="L145" s="228"/>
      <c r="M145" s="229" t="s">
        <v>1</v>
      </c>
      <c r="N145" s="230" t="s">
        <v>46</v>
      </c>
      <c r="O145" s="88"/>
      <c r="P145" s="231">
        <f>O145*H145</f>
        <v>0</v>
      </c>
      <c r="Q145" s="231">
        <v>0.00123</v>
      </c>
      <c r="R145" s="231">
        <f>Q145*H145</f>
        <v>0.054120000000000001</v>
      </c>
      <c r="S145" s="231">
        <v>0</v>
      </c>
      <c r="T145" s="23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3" t="s">
        <v>186</v>
      </c>
      <c r="AT145" s="233" t="s">
        <v>157</v>
      </c>
      <c r="AU145" s="233" t="s">
        <v>86</v>
      </c>
      <c r="AY145" s="14" t="s">
        <v>156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4" t="s">
        <v>170</v>
      </c>
      <c r="BK145" s="234">
        <f>ROUND(I145*H145,2)</f>
        <v>0</v>
      </c>
      <c r="BL145" s="14" t="s">
        <v>170</v>
      </c>
      <c r="BM145" s="233" t="s">
        <v>1218</v>
      </c>
    </row>
    <row r="146" s="2" customFormat="1">
      <c r="A146" s="35"/>
      <c r="B146" s="36"/>
      <c r="C146" s="37"/>
      <c r="D146" s="251" t="s">
        <v>1176</v>
      </c>
      <c r="E146" s="37"/>
      <c r="F146" s="252" t="s">
        <v>1219</v>
      </c>
      <c r="G146" s="37"/>
      <c r="H146" s="37"/>
      <c r="I146" s="253"/>
      <c r="J146" s="37"/>
      <c r="K146" s="37"/>
      <c r="L146" s="41"/>
      <c r="M146" s="254"/>
      <c r="N146" s="255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1176</v>
      </c>
      <c r="AU146" s="14" t="s">
        <v>86</v>
      </c>
    </row>
    <row r="147" s="12" customFormat="1" ht="25.92" customHeight="1">
      <c r="A147" s="12"/>
      <c r="B147" s="207"/>
      <c r="C147" s="208"/>
      <c r="D147" s="209" t="s">
        <v>78</v>
      </c>
      <c r="E147" s="210" t="s">
        <v>696</v>
      </c>
      <c r="F147" s="210" t="s">
        <v>697</v>
      </c>
      <c r="G147" s="208"/>
      <c r="H147" s="208"/>
      <c r="I147" s="211"/>
      <c r="J147" s="212">
        <f>BK147</f>
        <v>0</v>
      </c>
      <c r="K147" s="208"/>
      <c r="L147" s="213"/>
      <c r="M147" s="214"/>
      <c r="N147" s="215"/>
      <c r="O147" s="215"/>
      <c r="P147" s="216">
        <f>SUM(P148:P166)</f>
        <v>0</v>
      </c>
      <c r="Q147" s="215"/>
      <c r="R147" s="216">
        <f>SUM(R148:R166)</f>
        <v>0.97972000000000015</v>
      </c>
      <c r="S147" s="215"/>
      <c r="T147" s="217">
        <f>SUM(T148:T166)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8" t="s">
        <v>170</v>
      </c>
      <c r="AT147" s="219" t="s">
        <v>78</v>
      </c>
      <c r="AU147" s="219" t="s">
        <v>79</v>
      </c>
      <c r="AY147" s="218" t="s">
        <v>156</v>
      </c>
      <c r="BK147" s="220">
        <f>SUM(BK148:BK166)</f>
        <v>0</v>
      </c>
    </row>
    <row r="148" s="2" customFormat="1" ht="199.2" customHeight="1">
      <c r="A148" s="35"/>
      <c r="B148" s="36"/>
      <c r="C148" s="235" t="s">
        <v>202</v>
      </c>
      <c r="D148" s="235" t="s">
        <v>214</v>
      </c>
      <c r="E148" s="236" t="s">
        <v>1220</v>
      </c>
      <c r="F148" s="237" t="s">
        <v>1221</v>
      </c>
      <c r="G148" s="238" t="s">
        <v>240</v>
      </c>
      <c r="H148" s="239">
        <v>1</v>
      </c>
      <c r="I148" s="240"/>
      <c r="J148" s="241">
        <f>ROUND(I148*H148,2)</f>
        <v>0</v>
      </c>
      <c r="K148" s="237" t="s">
        <v>161</v>
      </c>
      <c r="L148" s="41"/>
      <c r="M148" s="242" t="s">
        <v>1</v>
      </c>
      <c r="N148" s="243" t="s">
        <v>46</v>
      </c>
      <c r="O148" s="88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3" t="s">
        <v>295</v>
      </c>
      <c r="AT148" s="233" t="s">
        <v>214</v>
      </c>
      <c r="AU148" s="233" t="s">
        <v>86</v>
      </c>
      <c r="AY148" s="14" t="s">
        <v>156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4" t="s">
        <v>170</v>
      </c>
      <c r="BK148" s="234">
        <f>ROUND(I148*H148,2)</f>
        <v>0</v>
      </c>
      <c r="BL148" s="14" t="s">
        <v>295</v>
      </c>
      <c r="BM148" s="233" t="s">
        <v>1222</v>
      </c>
    </row>
    <row r="149" s="2" customFormat="1">
      <c r="A149" s="35"/>
      <c r="B149" s="36"/>
      <c r="C149" s="37"/>
      <c r="D149" s="251" t="s">
        <v>1176</v>
      </c>
      <c r="E149" s="37"/>
      <c r="F149" s="252" t="s">
        <v>1223</v>
      </c>
      <c r="G149" s="37"/>
      <c r="H149" s="37"/>
      <c r="I149" s="253"/>
      <c r="J149" s="37"/>
      <c r="K149" s="37"/>
      <c r="L149" s="41"/>
      <c r="M149" s="254"/>
      <c r="N149" s="255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1176</v>
      </c>
      <c r="AU149" s="14" t="s">
        <v>86</v>
      </c>
    </row>
    <row r="150" s="2" customFormat="1" ht="199.2" customHeight="1">
      <c r="A150" s="35"/>
      <c r="B150" s="36"/>
      <c r="C150" s="235" t="s">
        <v>206</v>
      </c>
      <c r="D150" s="235" t="s">
        <v>214</v>
      </c>
      <c r="E150" s="236" t="s">
        <v>1224</v>
      </c>
      <c r="F150" s="237" t="s">
        <v>1225</v>
      </c>
      <c r="G150" s="238" t="s">
        <v>240</v>
      </c>
      <c r="H150" s="239">
        <v>1</v>
      </c>
      <c r="I150" s="240"/>
      <c r="J150" s="241">
        <f>ROUND(I150*H150,2)</f>
        <v>0</v>
      </c>
      <c r="K150" s="237" t="s">
        <v>161</v>
      </c>
      <c r="L150" s="41"/>
      <c r="M150" s="242" t="s">
        <v>1</v>
      </c>
      <c r="N150" s="243" t="s">
        <v>46</v>
      </c>
      <c r="O150" s="88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3" t="s">
        <v>295</v>
      </c>
      <c r="AT150" s="233" t="s">
        <v>214</v>
      </c>
      <c r="AU150" s="233" t="s">
        <v>86</v>
      </c>
      <c r="AY150" s="14" t="s">
        <v>156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4" t="s">
        <v>170</v>
      </c>
      <c r="BK150" s="234">
        <f>ROUND(I150*H150,2)</f>
        <v>0</v>
      </c>
      <c r="BL150" s="14" t="s">
        <v>295</v>
      </c>
      <c r="BM150" s="233" t="s">
        <v>1226</v>
      </c>
    </row>
    <row r="151" s="2" customFormat="1">
      <c r="A151" s="35"/>
      <c r="B151" s="36"/>
      <c r="C151" s="37"/>
      <c r="D151" s="251" t="s">
        <v>1176</v>
      </c>
      <c r="E151" s="37"/>
      <c r="F151" s="252" t="s">
        <v>1227</v>
      </c>
      <c r="G151" s="37"/>
      <c r="H151" s="37"/>
      <c r="I151" s="253"/>
      <c r="J151" s="37"/>
      <c r="K151" s="37"/>
      <c r="L151" s="41"/>
      <c r="M151" s="254"/>
      <c r="N151" s="255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1176</v>
      </c>
      <c r="AU151" s="14" t="s">
        <v>86</v>
      </c>
    </row>
    <row r="152" s="2" customFormat="1" ht="199.2" customHeight="1">
      <c r="A152" s="35"/>
      <c r="B152" s="36"/>
      <c r="C152" s="235" t="s">
        <v>210</v>
      </c>
      <c r="D152" s="235" t="s">
        <v>214</v>
      </c>
      <c r="E152" s="236" t="s">
        <v>1228</v>
      </c>
      <c r="F152" s="237" t="s">
        <v>1229</v>
      </c>
      <c r="G152" s="238" t="s">
        <v>1230</v>
      </c>
      <c r="H152" s="239">
        <v>4.2549999999999999</v>
      </c>
      <c r="I152" s="240"/>
      <c r="J152" s="241">
        <f>ROUND(I152*H152,2)</f>
        <v>0</v>
      </c>
      <c r="K152" s="237" t="s">
        <v>161</v>
      </c>
      <c r="L152" s="41"/>
      <c r="M152" s="242" t="s">
        <v>1</v>
      </c>
      <c r="N152" s="243" t="s">
        <v>46</v>
      </c>
      <c r="O152" s="88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3" t="s">
        <v>295</v>
      </c>
      <c r="AT152" s="233" t="s">
        <v>214</v>
      </c>
      <c r="AU152" s="233" t="s">
        <v>86</v>
      </c>
      <c r="AY152" s="14" t="s">
        <v>156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4" t="s">
        <v>170</v>
      </c>
      <c r="BK152" s="234">
        <f>ROUND(I152*H152,2)</f>
        <v>0</v>
      </c>
      <c r="BL152" s="14" t="s">
        <v>295</v>
      </c>
      <c r="BM152" s="233" t="s">
        <v>1231</v>
      </c>
    </row>
    <row r="153" s="2" customFormat="1">
      <c r="A153" s="35"/>
      <c r="B153" s="36"/>
      <c r="C153" s="37"/>
      <c r="D153" s="251" t="s">
        <v>1176</v>
      </c>
      <c r="E153" s="37"/>
      <c r="F153" s="252" t="s">
        <v>1232</v>
      </c>
      <c r="G153" s="37"/>
      <c r="H153" s="37"/>
      <c r="I153" s="253"/>
      <c r="J153" s="37"/>
      <c r="K153" s="37"/>
      <c r="L153" s="41"/>
      <c r="M153" s="254"/>
      <c r="N153" s="255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1176</v>
      </c>
      <c r="AU153" s="14" t="s">
        <v>86</v>
      </c>
    </row>
    <row r="154" s="2" customFormat="1" ht="199.2" customHeight="1">
      <c r="A154" s="35"/>
      <c r="B154" s="36"/>
      <c r="C154" s="235" t="s">
        <v>8</v>
      </c>
      <c r="D154" s="235" t="s">
        <v>214</v>
      </c>
      <c r="E154" s="236" t="s">
        <v>1233</v>
      </c>
      <c r="F154" s="237" t="s">
        <v>1234</v>
      </c>
      <c r="G154" s="238" t="s">
        <v>1230</v>
      </c>
      <c r="H154" s="239">
        <v>4.3849999999999998</v>
      </c>
      <c r="I154" s="240"/>
      <c r="J154" s="241">
        <f>ROUND(I154*H154,2)</f>
        <v>0</v>
      </c>
      <c r="K154" s="237" t="s">
        <v>161</v>
      </c>
      <c r="L154" s="41"/>
      <c r="M154" s="242" t="s">
        <v>1</v>
      </c>
      <c r="N154" s="243" t="s">
        <v>46</v>
      </c>
      <c r="O154" s="88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3" t="s">
        <v>295</v>
      </c>
      <c r="AT154" s="233" t="s">
        <v>214</v>
      </c>
      <c r="AU154" s="233" t="s">
        <v>86</v>
      </c>
      <c r="AY154" s="14" t="s">
        <v>156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4" t="s">
        <v>170</v>
      </c>
      <c r="BK154" s="234">
        <f>ROUND(I154*H154,2)</f>
        <v>0</v>
      </c>
      <c r="BL154" s="14" t="s">
        <v>295</v>
      </c>
      <c r="BM154" s="233" t="s">
        <v>1235</v>
      </c>
    </row>
    <row r="155" s="2" customFormat="1">
      <c r="A155" s="35"/>
      <c r="B155" s="36"/>
      <c r="C155" s="37"/>
      <c r="D155" s="251" t="s">
        <v>1176</v>
      </c>
      <c r="E155" s="37"/>
      <c r="F155" s="252" t="s">
        <v>1236</v>
      </c>
      <c r="G155" s="37"/>
      <c r="H155" s="37"/>
      <c r="I155" s="253"/>
      <c r="J155" s="37"/>
      <c r="K155" s="37"/>
      <c r="L155" s="41"/>
      <c r="M155" s="254"/>
      <c r="N155" s="255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1176</v>
      </c>
      <c r="AU155" s="14" t="s">
        <v>86</v>
      </c>
    </row>
    <row r="156" s="2" customFormat="1" ht="211.2" customHeight="1">
      <c r="A156" s="35"/>
      <c r="B156" s="36"/>
      <c r="C156" s="235" t="s">
        <v>218</v>
      </c>
      <c r="D156" s="235" t="s">
        <v>214</v>
      </c>
      <c r="E156" s="236" t="s">
        <v>1237</v>
      </c>
      <c r="F156" s="237" t="s">
        <v>1238</v>
      </c>
      <c r="G156" s="238" t="s">
        <v>1230</v>
      </c>
      <c r="H156" s="239">
        <v>17.541</v>
      </c>
      <c r="I156" s="240"/>
      <c r="J156" s="241">
        <f>ROUND(I156*H156,2)</f>
        <v>0</v>
      </c>
      <c r="K156" s="237" t="s">
        <v>161</v>
      </c>
      <c r="L156" s="41"/>
      <c r="M156" s="242" t="s">
        <v>1</v>
      </c>
      <c r="N156" s="243" t="s">
        <v>46</v>
      </c>
      <c r="O156" s="88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3" t="s">
        <v>295</v>
      </c>
      <c r="AT156" s="233" t="s">
        <v>214</v>
      </c>
      <c r="AU156" s="233" t="s">
        <v>86</v>
      </c>
      <c r="AY156" s="14" t="s">
        <v>156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4" t="s">
        <v>170</v>
      </c>
      <c r="BK156" s="234">
        <f>ROUND(I156*H156,2)</f>
        <v>0</v>
      </c>
      <c r="BL156" s="14" t="s">
        <v>295</v>
      </c>
      <c r="BM156" s="233" t="s">
        <v>1239</v>
      </c>
    </row>
    <row r="157" s="2" customFormat="1">
      <c r="A157" s="35"/>
      <c r="B157" s="36"/>
      <c r="C157" s="37"/>
      <c r="D157" s="251" t="s">
        <v>1176</v>
      </c>
      <c r="E157" s="37"/>
      <c r="F157" s="252" t="s">
        <v>1240</v>
      </c>
      <c r="G157" s="37"/>
      <c r="H157" s="37"/>
      <c r="I157" s="253"/>
      <c r="J157" s="37"/>
      <c r="K157" s="37"/>
      <c r="L157" s="41"/>
      <c r="M157" s="254"/>
      <c r="N157" s="255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1176</v>
      </c>
      <c r="AU157" s="14" t="s">
        <v>86</v>
      </c>
    </row>
    <row r="158" s="2" customFormat="1" ht="70.2" customHeight="1">
      <c r="A158" s="35"/>
      <c r="B158" s="36"/>
      <c r="C158" s="235" t="s">
        <v>222</v>
      </c>
      <c r="D158" s="235" t="s">
        <v>214</v>
      </c>
      <c r="E158" s="236" t="s">
        <v>1241</v>
      </c>
      <c r="F158" s="237" t="s">
        <v>1242</v>
      </c>
      <c r="G158" s="238" t="s">
        <v>1230</v>
      </c>
      <c r="H158" s="239">
        <v>8.6400000000000006</v>
      </c>
      <c r="I158" s="240"/>
      <c r="J158" s="241">
        <f>ROUND(I158*H158,2)</f>
        <v>0</v>
      </c>
      <c r="K158" s="237" t="s">
        <v>161</v>
      </c>
      <c r="L158" s="41"/>
      <c r="M158" s="242" t="s">
        <v>1</v>
      </c>
      <c r="N158" s="243" t="s">
        <v>46</v>
      </c>
      <c r="O158" s="88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3" t="s">
        <v>295</v>
      </c>
      <c r="AT158" s="233" t="s">
        <v>214</v>
      </c>
      <c r="AU158" s="233" t="s">
        <v>86</v>
      </c>
      <c r="AY158" s="14" t="s">
        <v>156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4" t="s">
        <v>170</v>
      </c>
      <c r="BK158" s="234">
        <f>ROUND(I158*H158,2)</f>
        <v>0</v>
      </c>
      <c r="BL158" s="14" t="s">
        <v>295</v>
      </c>
      <c r="BM158" s="233" t="s">
        <v>1243</v>
      </c>
    </row>
    <row r="159" s="2" customFormat="1">
      <c r="A159" s="35"/>
      <c r="B159" s="36"/>
      <c r="C159" s="37"/>
      <c r="D159" s="251" t="s">
        <v>1176</v>
      </c>
      <c r="E159" s="37"/>
      <c r="F159" s="252" t="s">
        <v>1244</v>
      </c>
      <c r="G159" s="37"/>
      <c r="H159" s="37"/>
      <c r="I159" s="253"/>
      <c r="J159" s="37"/>
      <c r="K159" s="37"/>
      <c r="L159" s="41"/>
      <c r="M159" s="254"/>
      <c r="N159" s="255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1176</v>
      </c>
      <c r="AU159" s="14" t="s">
        <v>86</v>
      </c>
    </row>
    <row r="160" s="2" customFormat="1" ht="13.8" customHeight="1">
      <c r="A160" s="35"/>
      <c r="B160" s="36"/>
      <c r="C160" s="221" t="s">
        <v>234</v>
      </c>
      <c r="D160" s="221" t="s">
        <v>157</v>
      </c>
      <c r="E160" s="222" t="s">
        <v>1245</v>
      </c>
      <c r="F160" s="223" t="s">
        <v>1246</v>
      </c>
      <c r="G160" s="224" t="s">
        <v>240</v>
      </c>
      <c r="H160" s="225">
        <v>3820</v>
      </c>
      <c r="I160" s="226"/>
      <c r="J160" s="227">
        <f>ROUND(I160*H160,2)</f>
        <v>0</v>
      </c>
      <c r="K160" s="223" t="s">
        <v>161</v>
      </c>
      <c r="L160" s="228"/>
      <c r="M160" s="229" t="s">
        <v>1</v>
      </c>
      <c r="N160" s="230" t="s">
        <v>46</v>
      </c>
      <c r="O160" s="88"/>
      <c r="P160" s="231">
        <f>O160*H160</f>
        <v>0</v>
      </c>
      <c r="Q160" s="231">
        <v>9.0000000000000006E-05</v>
      </c>
      <c r="R160" s="231">
        <f>Q160*H160</f>
        <v>0.34379999999999999</v>
      </c>
      <c r="S160" s="231">
        <v>0</v>
      </c>
      <c r="T160" s="23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3" t="s">
        <v>186</v>
      </c>
      <c r="AT160" s="233" t="s">
        <v>157</v>
      </c>
      <c r="AU160" s="233" t="s">
        <v>86</v>
      </c>
      <c r="AY160" s="14" t="s">
        <v>156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4" t="s">
        <v>170</v>
      </c>
      <c r="BK160" s="234">
        <f>ROUND(I160*H160,2)</f>
        <v>0</v>
      </c>
      <c r="BL160" s="14" t="s">
        <v>170</v>
      </c>
      <c r="BM160" s="233" t="s">
        <v>1247</v>
      </c>
    </row>
    <row r="161" s="2" customFormat="1" ht="13.8" customHeight="1">
      <c r="A161" s="35"/>
      <c r="B161" s="36"/>
      <c r="C161" s="221" t="s">
        <v>7</v>
      </c>
      <c r="D161" s="221" t="s">
        <v>157</v>
      </c>
      <c r="E161" s="222" t="s">
        <v>1248</v>
      </c>
      <c r="F161" s="223" t="s">
        <v>1249</v>
      </c>
      <c r="G161" s="224" t="s">
        <v>240</v>
      </c>
      <c r="H161" s="225">
        <v>100</v>
      </c>
      <c r="I161" s="226"/>
      <c r="J161" s="227">
        <f>ROUND(I161*H161,2)</f>
        <v>0</v>
      </c>
      <c r="K161" s="223" t="s">
        <v>161</v>
      </c>
      <c r="L161" s="228"/>
      <c r="M161" s="229" t="s">
        <v>1</v>
      </c>
      <c r="N161" s="230" t="s">
        <v>46</v>
      </c>
      <c r="O161" s="88"/>
      <c r="P161" s="231">
        <f>O161*H161</f>
        <v>0</v>
      </c>
      <c r="Q161" s="231">
        <v>0.00040999999999999999</v>
      </c>
      <c r="R161" s="231">
        <f>Q161*H161</f>
        <v>0.041000000000000002</v>
      </c>
      <c r="S161" s="231">
        <v>0</v>
      </c>
      <c r="T161" s="23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3" t="s">
        <v>186</v>
      </c>
      <c r="AT161" s="233" t="s">
        <v>157</v>
      </c>
      <c r="AU161" s="233" t="s">
        <v>86</v>
      </c>
      <c r="AY161" s="14" t="s">
        <v>156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4" t="s">
        <v>170</v>
      </c>
      <c r="BK161" s="234">
        <f>ROUND(I161*H161,2)</f>
        <v>0</v>
      </c>
      <c r="BL161" s="14" t="s">
        <v>170</v>
      </c>
      <c r="BM161" s="233" t="s">
        <v>1250</v>
      </c>
    </row>
    <row r="162" s="2" customFormat="1" ht="13.8" customHeight="1">
      <c r="A162" s="35"/>
      <c r="B162" s="36"/>
      <c r="C162" s="221" t="s">
        <v>242</v>
      </c>
      <c r="D162" s="221" t="s">
        <v>157</v>
      </c>
      <c r="E162" s="222" t="s">
        <v>1251</v>
      </c>
      <c r="F162" s="223" t="s">
        <v>1252</v>
      </c>
      <c r="G162" s="224" t="s">
        <v>240</v>
      </c>
      <c r="H162" s="225">
        <v>100</v>
      </c>
      <c r="I162" s="226"/>
      <c r="J162" s="227">
        <f>ROUND(I162*H162,2)</f>
        <v>0</v>
      </c>
      <c r="K162" s="223" t="s">
        <v>161</v>
      </c>
      <c r="L162" s="228"/>
      <c r="M162" s="229" t="s">
        <v>1</v>
      </c>
      <c r="N162" s="230" t="s">
        <v>46</v>
      </c>
      <c r="O162" s="88"/>
      <c r="P162" s="231">
        <f>O162*H162</f>
        <v>0</v>
      </c>
      <c r="Q162" s="231">
        <v>0.00014999999999999999</v>
      </c>
      <c r="R162" s="231">
        <f>Q162*H162</f>
        <v>0.014999999999999999</v>
      </c>
      <c r="S162" s="231">
        <v>0</v>
      </c>
      <c r="T162" s="23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3" t="s">
        <v>186</v>
      </c>
      <c r="AT162" s="233" t="s">
        <v>157</v>
      </c>
      <c r="AU162" s="233" t="s">
        <v>86</v>
      </c>
      <c r="AY162" s="14" t="s">
        <v>156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4" t="s">
        <v>170</v>
      </c>
      <c r="BK162" s="234">
        <f>ROUND(I162*H162,2)</f>
        <v>0</v>
      </c>
      <c r="BL162" s="14" t="s">
        <v>170</v>
      </c>
      <c r="BM162" s="233" t="s">
        <v>1253</v>
      </c>
    </row>
    <row r="163" s="2" customFormat="1" ht="13.8" customHeight="1">
      <c r="A163" s="35"/>
      <c r="B163" s="36"/>
      <c r="C163" s="221" t="s">
        <v>246</v>
      </c>
      <c r="D163" s="221" t="s">
        <v>157</v>
      </c>
      <c r="E163" s="222" t="s">
        <v>1254</v>
      </c>
      <c r="F163" s="223" t="s">
        <v>1255</v>
      </c>
      <c r="G163" s="224" t="s">
        <v>240</v>
      </c>
      <c r="H163" s="225">
        <v>3484</v>
      </c>
      <c r="I163" s="226"/>
      <c r="J163" s="227">
        <f>ROUND(I163*H163,2)</f>
        <v>0</v>
      </c>
      <c r="K163" s="223" t="s">
        <v>161</v>
      </c>
      <c r="L163" s="228"/>
      <c r="M163" s="229" t="s">
        <v>1</v>
      </c>
      <c r="N163" s="230" t="s">
        <v>46</v>
      </c>
      <c r="O163" s="88"/>
      <c r="P163" s="231">
        <f>O163*H163</f>
        <v>0</v>
      </c>
      <c r="Q163" s="231">
        <v>5.0000000000000002E-05</v>
      </c>
      <c r="R163" s="231">
        <f>Q163*H163</f>
        <v>0.17420000000000002</v>
      </c>
      <c r="S163" s="231">
        <v>0</v>
      </c>
      <c r="T163" s="23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3" t="s">
        <v>186</v>
      </c>
      <c r="AT163" s="233" t="s">
        <v>157</v>
      </c>
      <c r="AU163" s="233" t="s">
        <v>86</v>
      </c>
      <c r="AY163" s="14" t="s">
        <v>156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4" t="s">
        <v>170</v>
      </c>
      <c r="BK163" s="234">
        <f>ROUND(I163*H163,2)</f>
        <v>0</v>
      </c>
      <c r="BL163" s="14" t="s">
        <v>170</v>
      </c>
      <c r="BM163" s="233" t="s">
        <v>1256</v>
      </c>
    </row>
    <row r="164" s="2" customFormat="1" ht="13.8" customHeight="1">
      <c r="A164" s="35"/>
      <c r="B164" s="36"/>
      <c r="C164" s="221" t="s">
        <v>250</v>
      </c>
      <c r="D164" s="221" t="s">
        <v>157</v>
      </c>
      <c r="E164" s="222" t="s">
        <v>1257</v>
      </c>
      <c r="F164" s="223" t="s">
        <v>1258</v>
      </c>
      <c r="G164" s="224" t="s">
        <v>240</v>
      </c>
      <c r="H164" s="225">
        <v>1932</v>
      </c>
      <c r="I164" s="226"/>
      <c r="J164" s="227">
        <f>ROUND(I164*H164,2)</f>
        <v>0</v>
      </c>
      <c r="K164" s="223" t="s">
        <v>161</v>
      </c>
      <c r="L164" s="228"/>
      <c r="M164" s="229" t="s">
        <v>1</v>
      </c>
      <c r="N164" s="230" t="s">
        <v>46</v>
      </c>
      <c r="O164" s="88"/>
      <c r="P164" s="231">
        <f>O164*H164</f>
        <v>0</v>
      </c>
      <c r="Q164" s="231">
        <v>0.00021000000000000001</v>
      </c>
      <c r="R164" s="231">
        <f>Q164*H164</f>
        <v>0.40572000000000003</v>
      </c>
      <c r="S164" s="231">
        <v>0</v>
      </c>
      <c r="T164" s="23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3" t="s">
        <v>186</v>
      </c>
      <c r="AT164" s="233" t="s">
        <v>157</v>
      </c>
      <c r="AU164" s="233" t="s">
        <v>86</v>
      </c>
      <c r="AY164" s="14" t="s">
        <v>156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4" t="s">
        <v>170</v>
      </c>
      <c r="BK164" s="234">
        <f>ROUND(I164*H164,2)</f>
        <v>0</v>
      </c>
      <c r="BL164" s="14" t="s">
        <v>170</v>
      </c>
      <c r="BM164" s="233" t="s">
        <v>1259</v>
      </c>
    </row>
    <row r="165" s="2" customFormat="1" ht="70.2" customHeight="1">
      <c r="A165" s="35"/>
      <c r="B165" s="36"/>
      <c r="C165" s="235" t="s">
        <v>226</v>
      </c>
      <c r="D165" s="235" t="s">
        <v>214</v>
      </c>
      <c r="E165" s="236" t="s">
        <v>1260</v>
      </c>
      <c r="F165" s="237" t="s">
        <v>1261</v>
      </c>
      <c r="G165" s="238" t="s">
        <v>1230</v>
      </c>
      <c r="H165" s="239">
        <v>0.41299999999999998</v>
      </c>
      <c r="I165" s="240"/>
      <c r="J165" s="241">
        <f>ROUND(I165*H165,2)</f>
        <v>0</v>
      </c>
      <c r="K165" s="237" t="s">
        <v>161</v>
      </c>
      <c r="L165" s="41"/>
      <c r="M165" s="242" t="s">
        <v>1</v>
      </c>
      <c r="N165" s="243" t="s">
        <v>46</v>
      </c>
      <c r="O165" s="88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3" t="s">
        <v>295</v>
      </c>
      <c r="AT165" s="233" t="s">
        <v>214</v>
      </c>
      <c r="AU165" s="233" t="s">
        <v>86</v>
      </c>
      <c r="AY165" s="14" t="s">
        <v>156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4" t="s">
        <v>170</v>
      </c>
      <c r="BK165" s="234">
        <f>ROUND(I165*H165,2)</f>
        <v>0</v>
      </c>
      <c r="BL165" s="14" t="s">
        <v>295</v>
      </c>
      <c r="BM165" s="233" t="s">
        <v>1262</v>
      </c>
    </row>
    <row r="166" s="2" customFormat="1">
      <c r="A166" s="35"/>
      <c r="B166" s="36"/>
      <c r="C166" s="37"/>
      <c r="D166" s="251" t="s">
        <v>1176</v>
      </c>
      <c r="E166" s="37"/>
      <c r="F166" s="252" t="s">
        <v>1263</v>
      </c>
      <c r="G166" s="37"/>
      <c r="H166" s="37"/>
      <c r="I166" s="253"/>
      <c r="J166" s="37"/>
      <c r="K166" s="37"/>
      <c r="L166" s="41"/>
      <c r="M166" s="254"/>
      <c r="N166" s="255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1176</v>
      </c>
      <c r="AU166" s="14" t="s">
        <v>86</v>
      </c>
    </row>
    <row r="167" s="12" customFormat="1" ht="25.92" customHeight="1">
      <c r="A167" s="12"/>
      <c r="B167" s="207"/>
      <c r="C167" s="208"/>
      <c r="D167" s="209" t="s">
        <v>78</v>
      </c>
      <c r="E167" s="210" t="s">
        <v>1264</v>
      </c>
      <c r="F167" s="210" t="s">
        <v>1265</v>
      </c>
      <c r="G167" s="208"/>
      <c r="H167" s="208"/>
      <c r="I167" s="211"/>
      <c r="J167" s="212">
        <f>BK167</f>
        <v>0</v>
      </c>
      <c r="K167" s="208"/>
      <c r="L167" s="213"/>
      <c r="M167" s="214"/>
      <c r="N167" s="215"/>
      <c r="O167" s="215"/>
      <c r="P167" s="216">
        <f>SUM(P168:P169)</f>
        <v>0</v>
      </c>
      <c r="Q167" s="215"/>
      <c r="R167" s="216">
        <f>SUM(R168:R169)</f>
        <v>0</v>
      </c>
      <c r="S167" s="215"/>
      <c r="T167" s="217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8" t="s">
        <v>174</v>
      </c>
      <c r="AT167" s="219" t="s">
        <v>78</v>
      </c>
      <c r="AU167" s="219" t="s">
        <v>79</v>
      </c>
      <c r="AY167" s="218" t="s">
        <v>156</v>
      </c>
      <c r="BK167" s="220">
        <f>SUM(BK168:BK169)</f>
        <v>0</v>
      </c>
    </row>
    <row r="168" s="2" customFormat="1" ht="70.2" customHeight="1">
      <c r="A168" s="35"/>
      <c r="B168" s="36"/>
      <c r="C168" s="235" t="s">
        <v>230</v>
      </c>
      <c r="D168" s="235" t="s">
        <v>214</v>
      </c>
      <c r="E168" s="236" t="s">
        <v>1266</v>
      </c>
      <c r="F168" s="237" t="s">
        <v>1267</v>
      </c>
      <c r="G168" s="238" t="s">
        <v>160</v>
      </c>
      <c r="H168" s="239">
        <v>1189.5999999999999</v>
      </c>
      <c r="I168" s="240"/>
      <c r="J168" s="241">
        <f>ROUND(I168*H168,2)</f>
        <v>0</v>
      </c>
      <c r="K168" s="237" t="s">
        <v>1</v>
      </c>
      <c r="L168" s="41"/>
      <c r="M168" s="242" t="s">
        <v>1</v>
      </c>
      <c r="N168" s="243" t="s">
        <v>46</v>
      </c>
      <c r="O168" s="88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3" t="s">
        <v>170</v>
      </c>
      <c r="AT168" s="233" t="s">
        <v>214</v>
      </c>
      <c r="AU168" s="233" t="s">
        <v>86</v>
      </c>
      <c r="AY168" s="14" t="s">
        <v>156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4" t="s">
        <v>170</v>
      </c>
      <c r="BK168" s="234">
        <f>ROUND(I168*H168,2)</f>
        <v>0</v>
      </c>
      <c r="BL168" s="14" t="s">
        <v>170</v>
      </c>
      <c r="BM168" s="233" t="s">
        <v>1268</v>
      </c>
    </row>
    <row r="169" s="2" customFormat="1">
      <c r="A169" s="35"/>
      <c r="B169" s="36"/>
      <c r="C169" s="37"/>
      <c r="D169" s="251" t="s">
        <v>1176</v>
      </c>
      <c r="E169" s="37"/>
      <c r="F169" s="252" t="s">
        <v>1269</v>
      </c>
      <c r="G169" s="37"/>
      <c r="H169" s="37"/>
      <c r="I169" s="253"/>
      <c r="J169" s="37"/>
      <c r="K169" s="37"/>
      <c r="L169" s="41"/>
      <c r="M169" s="258"/>
      <c r="N169" s="259"/>
      <c r="O169" s="248"/>
      <c r="P169" s="248"/>
      <c r="Q169" s="248"/>
      <c r="R169" s="248"/>
      <c r="S169" s="248"/>
      <c r="T169" s="260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1176</v>
      </c>
      <c r="AU169" s="14" t="s">
        <v>86</v>
      </c>
    </row>
    <row r="170" s="2" customFormat="1" ht="6.96" customHeight="1">
      <c r="A170" s="35"/>
      <c r="B170" s="63"/>
      <c r="C170" s="64"/>
      <c r="D170" s="64"/>
      <c r="E170" s="64"/>
      <c r="F170" s="64"/>
      <c r="G170" s="64"/>
      <c r="H170" s="64"/>
      <c r="I170" s="64"/>
      <c r="J170" s="64"/>
      <c r="K170" s="64"/>
      <c r="L170" s="41"/>
      <c r="M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</row>
  </sheetData>
  <sheetProtection sheet="1" autoFilter="0" formatColumns="0" formatRows="0" objects="1" scenarios="1" spinCount="100000" saltValue="t93iCvgDREOg35W5/tQwq6cG52rx6aNAVPArbxG2JNj9thRwb6eqnRic+aH7Zi6rMNyJbbtO7f+jLx3VSODv8Q==" hashValue="dXSmz8f7h/0n8E01Cgko22+ouuasroQUz/22i/tBEx7GX3Np5kYR3YCONTYU0BPpjZbsuDMl11A3R1rIBtyyKA==" algorithmName="SHA-512" password="CC35"/>
  <autoFilter ref="C122:K16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2.28125" style="1" customWidth="1"/>
    <col min="9" max="9" width="21.57422" style="1" customWidth="1"/>
    <col min="10" max="10" width="21.57422" style="1" customWidth="1"/>
    <col min="11" max="11" width="21.57422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89</v>
      </c>
    </row>
    <row r="4" s="1" customFormat="1" ht="24.96" customHeight="1">
      <c r="B4" s="17"/>
      <c r="D4" s="145" t="s">
        <v>119</v>
      </c>
      <c r="L4" s="17"/>
      <c r="M4" s="146" t="s">
        <v>10</v>
      </c>
      <c r="AT4" s="14" t="s">
        <v>35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4" customHeight="1">
      <c r="B7" s="17"/>
      <c r="E7" s="148" t="str">
        <f>'Rekapitulace stavby'!K6</f>
        <v>Oprava PZS na přejezdu P2156 v km 101,296 a PZS P2157 v km 102,845 úseku Lenešice - Břvany</v>
      </c>
      <c r="F7" s="147"/>
      <c r="G7" s="147"/>
      <c r="H7" s="147"/>
      <c r="L7" s="17"/>
    </row>
    <row r="8" s="2" customFormat="1" ht="12" customHeight="1">
      <c r="A8" s="35"/>
      <c r="B8" s="41"/>
      <c r="C8" s="35"/>
      <c r="D8" s="147" t="s">
        <v>120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4.4" customHeight="1">
      <c r="A9" s="35"/>
      <c r="B9" s="41"/>
      <c r="C9" s="35"/>
      <c r="D9" s="35"/>
      <c r="E9" s="149" t="s">
        <v>1270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7" t="s">
        <v>18</v>
      </c>
      <c r="E11" s="35"/>
      <c r="F11" s="138" t="s">
        <v>19</v>
      </c>
      <c r="G11" s="35"/>
      <c r="H11" s="35"/>
      <c r="I11" s="147" t="s">
        <v>20</v>
      </c>
      <c r="J11" s="138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7" t="s">
        <v>22</v>
      </c>
      <c r="E12" s="35"/>
      <c r="F12" s="138" t="s">
        <v>23</v>
      </c>
      <c r="G12" s="35"/>
      <c r="H12" s="35"/>
      <c r="I12" s="147" t="s">
        <v>24</v>
      </c>
      <c r="J12" s="150" t="str">
        <f>'Rekapitulace stavby'!AN8</f>
        <v>2. 11. 2020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26</v>
      </c>
      <c r="E14" s="35"/>
      <c r="F14" s="35"/>
      <c r="G14" s="35"/>
      <c r="H14" s="35"/>
      <c r="I14" s="147" t="s">
        <v>27</v>
      </c>
      <c r="J14" s="138" t="s">
        <v>28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8" t="s">
        <v>29</v>
      </c>
      <c r="F15" s="35"/>
      <c r="G15" s="35"/>
      <c r="H15" s="35"/>
      <c r="I15" s="147" t="s">
        <v>30</v>
      </c>
      <c r="J15" s="138" t="s">
        <v>31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7" t="s">
        <v>32</v>
      </c>
      <c r="E17" s="35"/>
      <c r="F17" s="35"/>
      <c r="G17" s="35"/>
      <c r="H17" s="35"/>
      <c r="I17" s="147" t="s">
        <v>27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8"/>
      <c r="G18" s="138"/>
      <c r="H18" s="138"/>
      <c r="I18" s="147" t="s">
        <v>30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7" t="s">
        <v>34</v>
      </c>
      <c r="E20" s="35"/>
      <c r="F20" s="35"/>
      <c r="G20" s="35"/>
      <c r="H20" s="35"/>
      <c r="I20" s="147" t="s">
        <v>27</v>
      </c>
      <c r="J20" s="138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8" t="str">
        <f>IF('Rekapitulace stavby'!E17="","",'Rekapitulace stavby'!E17)</f>
        <v xml:space="preserve"> </v>
      </c>
      <c r="F21" s="35"/>
      <c r="G21" s="35"/>
      <c r="H21" s="35"/>
      <c r="I21" s="147" t="s">
        <v>30</v>
      </c>
      <c r="J21" s="138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7" t="s">
        <v>36</v>
      </c>
      <c r="E23" s="35"/>
      <c r="F23" s="35"/>
      <c r="G23" s="35"/>
      <c r="H23" s="35"/>
      <c r="I23" s="147" t="s">
        <v>27</v>
      </c>
      <c r="J23" s="138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8" t="s">
        <v>37</v>
      </c>
      <c r="F24" s="35"/>
      <c r="G24" s="35"/>
      <c r="H24" s="35"/>
      <c r="I24" s="147" t="s">
        <v>30</v>
      </c>
      <c r="J24" s="138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7" t="s">
        <v>38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4.4" customHeight="1">
      <c r="A27" s="151"/>
      <c r="B27" s="152"/>
      <c r="C27" s="151"/>
      <c r="D27" s="151"/>
      <c r="E27" s="153" t="s">
        <v>1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5"/>
      <c r="E29" s="155"/>
      <c r="F29" s="155"/>
      <c r="G29" s="155"/>
      <c r="H29" s="155"/>
      <c r="I29" s="155"/>
      <c r="J29" s="155"/>
      <c r="K29" s="15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6" t="s">
        <v>39</v>
      </c>
      <c r="E30" s="35"/>
      <c r="F30" s="35"/>
      <c r="G30" s="35"/>
      <c r="H30" s="35"/>
      <c r="I30" s="35"/>
      <c r="J30" s="157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8" t="s">
        <v>41</v>
      </c>
      <c r="G32" s="35"/>
      <c r="H32" s="35"/>
      <c r="I32" s="158" t="s">
        <v>40</v>
      </c>
      <c r="J32" s="158" t="s">
        <v>42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9" t="s">
        <v>43</v>
      </c>
      <c r="E33" s="147" t="s">
        <v>44</v>
      </c>
      <c r="F33" s="160">
        <f>ROUND((SUM(BE118:BE170)),  2)</f>
        <v>0</v>
      </c>
      <c r="G33" s="35"/>
      <c r="H33" s="35"/>
      <c r="I33" s="161">
        <v>0.20999999999999999</v>
      </c>
      <c r="J33" s="160">
        <f>ROUND(((SUM(BE118:BE170))*I33),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47" t="s">
        <v>45</v>
      </c>
      <c r="F34" s="160">
        <f>ROUND((SUM(BF118:BF170)),  2)</f>
        <v>0</v>
      </c>
      <c r="G34" s="35"/>
      <c r="H34" s="35"/>
      <c r="I34" s="161">
        <v>0.14999999999999999</v>
      </c>
      <c r="J34" s="160">
        <f>ROUND(((SUM(BF118:BF170))*I34),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47" t="s">
        <v>43</v>
      </c>
      <c r="E35" s="147" t="s">
        <v>46</v>
      </c>
      <c r="F35" s="160">
        <f>ROUND((SUM(BG118:BG170)),  2)</f>
        <v>0</v>
      </c>
      <c r="G35" s="35"/>
      <c r="H35" s="35"/>
      <c r="I35" s="161">
        <v>0.20999999999999999</v>
      </c>
      <c r="J35" s="160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47</v>
      </c>
      <c r="F36" s="160">
        <f>ROUND((SUM(BH118:BH170)),  2)</f>
        <v>0</v>
      </c>
      <c r="G36" s="35"/>
      <c r="H36" s="35"/>
      <c r="I36" s="161">
        <v>0.14999999999999999</v>
      </c>
      <c r="J36" s="160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48</v>
      </c>
      <c r="F37" s="160">
        <f>ROUND((SUM(BI118:BI170)),  2)</f>
        <v>0</v>
      </c>
      <c r="G37" s="35"/>
      <c r="H37" s="35"/>
      <c r="I37" s="161">
        <v>0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2"/>
      <c r="D39" s="163" t="s">
        <v>49</v>
      </c>
      <c r="E39" s="164"/>
      <c r="F39" s="164"/>
      <c r="G39" s="165" t="s">
        <v>50</v>
      </c>
      <c r="H39" s="166" t="s">
        <v>51</v>
      </c>
      <c r="I39" s="164"/>
      <c r="J39" s="167">
        <f>SUM(J30:J37)</f>
        <v>0</v>
      </c>
      <c r="K39" s="168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52</v>
      </c>
      <c r="E50" s="170"/>
      <c r="F50" s="170"/>
      <c r="G50" s="169" t="s">
        <v>53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2"/>
      <c r="J61" s="174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56</v>
      </c>
      <c r="E65" s="175"/>
      <c r="F65" s="175"/>
      <c r="G65" s="169" t="s">
        <v>57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2"/>
      <c r="J76" s="174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4" customHeight="1">
      <c r="A85" s="35"/>
      <c r="B85" s="36"/>
      <c r="C85" s="37"/>
      <c r="D85" s="37"/>
      <c r="E85" s="180" t="str">
        <f>E7</f>
        <v>Oprava PZS na přejezdu P2156 v km 101,296 a PZS P2157 v km 102,845 úseku Lenešice - Břvany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120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4.4" customHeight="1">
      <c r="A87" s="35"/>
      <c r="B87" s="36"/>
      <c r="C87" s="37"/>
      <c r="D87" s="37"/>
      <c r="E87" s="73" t="str">
        <f>E9</f>
        <v>VON - 01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22</v>
      </c>
      <c r="D89" s="37"/>
      <c r="E89" s="37"/>
      <c r="F89" s="24" t="str">
        <f>F12</f>
        <v xml:space="preserve"> </v>
      </c>
      <c r="G89" s="37"/>
      <c r="H89" s="37"/>
      <c r="I89" s="29" t="s">
        <v>24</v>
      </c>
      <c r="J89" s="76" t="str">
        <f>IF(J12="","",J12)</f>
        <v>2. 11. 2020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6" customHeight="1">
      <c r="A91" s="35"/>
      <c r="B91" s="36"/>
      <c r="C91" s="29" t="s">
        <v>26</v>
      </c>
      <c r="D91" s="37"/>
      <c r="E91" s="37"/>
      <c r="F91" s="24" t="str">
        <f>E15</f>
        <v>Správa Železnic, státní organizace</v>
      </c>
      <c r="G91" s="37"/>
      <c r="H91" s="37"/>
      <c r="I91" s="29" t="s">
        <v>34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6" customHeight="1">
      <c r="A92" s="35"/>
      <c r="B92" s="36"/>
      <c r="C92" s="29" t="s">
        <v>32</v>
      </c>
      <c r="D92" s="37"/>
      <c r="E92" s="37"/>
      <c r="F92" s="24" t="str">
        <f>IF(E18="","",E18)</f>
        <v>Vyplň údaj</v>
      </c>
      <c r="G92" s="37"/>
      <c r="H92" s="37"/>
      <c r="I92" s="29" t="s">
        <v>36</v>
      </c>
      <c r="J92" s="33" t="str">
        <f>E24</f>
        <v>Žitný David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126</v>
      </c>
      <c r="D94" s="182"/>
      <c r="E94" s="182"/>
      <c r="F94" s="182"/>
      <c r="G94" s="182"/>
      <c r="H94" s="182"/>
      <c r="I94" s="182"/>
      <c r="J94" s="183" t="s">
        <v>127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4" t="s">
        <v>128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129</v>
      </c>
    </row>
    <row r="97" s="9" customFormat="1" ht="24.96" customHeight="1">
      <c r="A97" s="9"/>
      <c r="B97" s="185"/>
      <c r="C97" s="186"/>
      <c r="D97" s="187" t="s">
        <v>138</v>
      </c>
      <c r="E97" s="188"/>
      <c r="F97" s="188"/>
      <c r="G97" s="188"/>
      <c r="H97" s="188"/>
      <c r="I97" s="188"/>
      <c r="J97" s="189">
        <f>J119</f>
        <v>0</v>
      </c>
      <c r="K97" s="186"/>
      <c r="L97" s="19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5"/>
      <c r="C98" s="186"/>
      <c r="D98" s="187" t="s">
        <v>1271</v>
      </c>
      <c r="E98" s="188"/>
      <c r="F98" s="188"/>
      <c r="G98" s="188"/>
      <c r="H98" s="188"/>
      <c r="I98" s="188"/>
      <c r="J98" s="189">
        <f>J140</f>
        <v>0</v>
      </c>
      <c r="K98" s="186"/>
      <c r="L98" s="19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141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" customHeight="1">
      <c r="A108" s="35"/>
      <c r="B108" s="36"/>
      <c r="C108" s="37"/>
      <c r="D108" s="37"/>
      <c r="E108" s="180" t="str">
        <f>E7</f>
        <v>Oprava PZS na přejezdu P2156 v km 101,296 a PZS P2157 v km 102,845 úseku Lenešice - Břvany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120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4.4" customHeight="1">
      <c r="A110" s="35"/>
      <c r="B110" s="36"/>
      <c r="C110" s="37"/>
      <c r="D110" s="37"/>
      <c r="E110" s="73" t="str">
        <f>E9</f>
        <v>VON - 01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22</v>
      </c>
      <c r="D112" s="37"/>
      <c r="E112" s="37"/>
      <c r="F112" s="24" t="str">
        <f>F12</f>
        <v xml:space="preserve"> </v>
      </c>
      <c r="G112" s="37"/>
      <c r="H112" s="37"/>
      <c r="I112" s="29" t="s">
        <v>24</v>
      </c>
      <c r="J112" s="76" t="str">
        <f>IF(J12="","",J12)</f>
        <v>2. 11. 2020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6" customHeight="1">
      <c r="A114" s="35"/>
      <c r="B114" s="36"/>
      <c r="C114" s="29" t="s">
        <v>26</v>
      </c>
      <c r="D114" s="37"/>
      <c r="E114" s="37"/>
      <c r="F114" s="24" t="str">
        <f>E15</f>
        <v>Správa Železnic, státní organizace</v>
      </c>
      <c r="G114" s="37"/>
      <c r="H114" s="37"/>
      <c r="I114" s="29" t="s">
        <v>34</v>
      </c>
      <c r="J114" s="33" t="str">
        <f>E21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6" customHeight="1">
      <c r="A115" s="35"/>
      <c r="B115" s="36"/>
      <c r="C115" s="29" t="s">
        <v>32</v>
      </c>
      <c r="D115" s="37"/>
      <c r="E115" s="37"/>
      <c r="F115" s="24" t="str">
        <f>IF(E18="","",E18)</f>
        <v>Vyplň údaj</v>
      </c>
      <c r="G115" s="37"/>
      <c r="H115" s="37"/>
      <c r="I115" s="29" t="s">
        <v>36</v>
      </c>
      <c r="J115" s="33" t="str">
        <f>E24</f>
        <v>Žitný David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96"/>
      <c r="B117" s="197"/>
      <c r="C117" s="198" t="s">
        <v>142</v>
      </c>
      <c r="D117" s="199" t="s">
        <v>64</v>
      </c>
      <c r="E117" s="199" t="s">
        <v>60</v>
      </c>
      <c r="F117" s="199" t="s">
        <v>61</v>
      </c>
      <c r="G117" s="199" t="s">
        <v>143</v>
      </c>
      <c r="H117" s="199" t="s">
        <v>144</v>
      </c>
      <c r="I117" s="199" t="s">
        <v>145</v>
      </c>
      <c r="J117" s="199" t="s">
        <v>127</v>
      </c>
      <c r="K117" s="200" t="s">
        <v>146</v>
      </c>
      <c r="L117" s="201"/>
      <c r="M117" s="97" t="s">
        <v>1</v>
      </c>
      <c r="N117" s="98" t="s">
        <v>43</v>
      </c>
      <c r="O117" s="98" t="s">
        <v>147</v>
      </c>
      <c r="P117" s="98" t="s">
        <v>148</v>
      </c>
      <c r="Q117" s="98" t="s">
        <v>149</v>
      </c>
      <c r="R117" s="98" t="s">
        <v>150</v>
      </c>
      <c r="S117" s="98" t="s">
        <v>151</v>
      </c>
      <c r="T117" s="99" t="s">
        <v>152</v>
      </c>
      <c r="U117" s="196"/>
      <c r="V117" s="196"/>
      <c r="W117" s="196"/>
      <c r="X117" s="196"/>
      <c r="Y117" s="196"/>
      <c r="Z117" s="196"/>
      <c r="AA117" s="196"/>
      <c r="AB117" s="196"/>
      <c r="AC117" s="196"/>
      <c r="AD117" s="196"/>
      <c r="AE117" s="196"/>
    </row>
    <row r="118" s="2" customFormat="1" ht="22.8" customHeight="1">
      <c r="A118" s="35"/>
      <c r="B118" s="36"/>
      <c r="C118" s="104" t="s">
        <v>153</v>
      </c>
      <c r="D118" s="37"/>
      <c r="E118" s="37"/>
      <c r="F118" s="37"/>
      <c r="G118" s="37"/>
      <c r="H118" s="37"/>
      <c r="I118" s="37"/>
      <c r="J118" s="202">
        <f>BK118</f>
        <v>0</v>
      </c>
      <c r="K118" s="37"/>
      <c r="L118" s="41"/>
      <c r="M118" s="100"/>
      <c r="N118" s="203"/>
      <c r="O118" s="101"/>
      <c r="P118" s="204">
        <f>P119+P140</f>
        <v>0</v>
      </c>
      <c r="Q118" s="101"/>
      <c r="R118" s="204">
        <f>R119+R140</f>
        <v>0</v>
      </c>
      <c r="S118" s="101"/>
      <c r="T118" s="205">
        <f>T119+T140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78</v>
      </c>
      <c r="AU118" s="14" t="s">
        <v>129</v>
      </c>
      <c r="BK118" s="206">
        <f>BK119+BK140</f>
        <v>0</v>
      </c>
    </row>
    <row r="119" s="12" customFormat="1" ht="25.92" customHeight="1">
      <c r="A119" s="12"/>
      <c r="B119" s="207"/>
      <c r="C119" s="208"/>
      <c r="D119" s="209" t="s">
        <v>78</v>
      </c>
      <c r="E119" s="210" t="s">
        <v>696</v>
      </c>
      <c r="F119" s="210" t="s">
        <v>697</v>
      </c>
      <c r="G119" s="208"/>
      <c r="H119" s="208"/>
      <c r="I119" s="211"/>
      <c r="J119" s="212">
        <f>BK119</f>
        <v>0</v>
      </c>
      <c r="K119" s="208"/>
      <c r="L119" s="213"/>
      <c r="M119" s="214"/>
      <c r="N119" s="215"/>
      <c r="O119" s="215"/>
      <c r="P119" s="216">
        <f>SUM(P120:P139)</f>
        <v>0</v>
      </c>
      <c r="Q119" s="215"/>
      <c r="R119" s="216">
        <f>SUM(R120:R139)</f>
        <v>0</v>
      </c>
      <c r="S119" s="215"/>
      <c r="T119" s="217">
        <f>SUM(T120:T139)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8" t="s">
        <v>170</v>
      </c>
      <c r="AT119" s="219" t="s">
        <v>78</v>
      </c>
      <c r="AU119" s="219" t="s">
        <v>79</v>
      </c>
      <c r="AY119" s="218" t="s">
        <v>156</v>
      </c>
      <c r="BK119" s="220">
        <f>SUM(BK120:BK139)</f>
        <v>0</v>
      </c>
    </row>
    <row r="120" s="2" customFormat="1" ht="70.2" customHeight="1">
      <c r="A120" s="35"/>
      <c r="B120" s="36"/>
      <c r="C120" s="235" t="s">
        <v>222</v>
      </c>
      <c r="D120" s="235" t="s">
        <v>214</v>
      </c>
      <c r="E120" s="236" t="s">
        <v>1272</v>
      </c>
      <c r="F120" s="237" t="s">
        <v>1273</v>
      </c>
      <c r="G120" s="238" t="s">
        <v>240</v>
      </c>
      <c r="H120" s="239">
        <v>1</v>
      </c>
      <c r="I120" s="240"/>
      <c r="J120" s="241">
        <f>ROUND(I120*H120,2)</f>
        <v>0</v>
      </c>
      <c r="K120" s="237" t="s">
        <v>161</v>
      </c>
      <c r="L120" s="41"/>
      <c r="M120" s="242" t="s">
        <v>1</v>
      </c>
      <c r="N120" s="243" t="s">
        <v>46</v>
      </c>
      <c r="O120" s="88"/>
      <c r="P120" s="231">
        <f>O120*H120</f>
        <v>0</v>
      </c>
      <c r="Q120" s="231">
        <v>0</v>
      </c>
      <c r="R120" s="231">
        <f>Q120*H120</f>
        <v>0</v>
      </c>
      <c r="S120" s="231">
        <v>0</v>
      </c>
      <c r="T120" s="232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33" t="s">
        <v>170</v>
      </c>
      <c r="AT120" s="233" t="s">
        <v>214</v>
      </c>
      <c r="AU120" s="233" t="s">
        <v>86</v>
      </c>
      <c r="AY120" s="14" t="s">
        <v>156</v>
      </c>
      <c r="BE120" s="234">
        <f>IF(N120="základní",J120,0)</f>
        <v>0</v>
      </c>
      <c r="BF120" s="234">
        <f>IF(N120="snížená",J120,0)</f>
        <v>0</v>
      </c>
      <c r="BG120" s="234">
        <f>IF(N120="zákl. přenesená",J120,0)</f>
        <v>0</v>
      </c>
      <c r="BH120" s="234">
        <f>IF(N120="sníž. přenesená",J120,0)</f>
        <v>0</v>
      </c>
      <c r="BI120" s="234">
        <f>IF(N120="nulová",J120,0)</f>
        <v>0</v>
      </c>
      <c r="BJ120" s="14" t="s">
        <v>170</v>
      </c>
      <c r="BK120" s="234">
        <f>ROUND(I120*H120,2)</f>
        <v>0</v>
      </c>
      <c r="BL120" s="14" t="s">
        <v>170</v>
      </c>
      <c r="BM120" s="233" t="s">
        <v>1274</v>
      </c>
    </row>
    <row r="121" s="2" customFormat="1">
      <c r="A121" s="35"/>
      <c r="B121" s="36"/>
      <c r="C121" s="37"/>
      <c r="D121" s="251" t="s">
        <v>1176</v>
      </c>
      <c r="E121" s="37"/>
      <c r="F121" s="252" t="s">
        <v>1275</v>
      </c>
      <c r="G121" s="37"/>
      <c r="H121" s="37"/>
      <c r="I121" s="253"/>
      <c r="J121" s="37"/>
      <c r="K121" s="37"/>
      <c r="L121" s="41"/>
      <c r="M121" s="254"/>
      <c r="N121" s="255"/>
      <c r="O121" s="88"/>
      <c r="P121" s="88"/>
      <c r="Q121" s="88"/>
      <c r="R121" s="88"/>
      <c r="S121" s="88"/>
      <c r="T121" s="89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1176</v>
      </c>
      <c r="AU121" s="14" t="s">
        <v>86</v>
      </c>
    </row>
    <row r="122" s="2" customFormat="1" ht="70.2" customHeight="1">
      <c r="A122" s="35"/>
      <c r="B122" s="36"/>
      <c r="C122" s="235" t="s">
        <v>226</v>
      </c>
      <c r="D122" s="235" t="s">
        <v>214</v>
      </c>
      <c r="E122" s="236" t="s">
        <v>1276</v>
      </c>
      <c r="F122" s="237" t="s">
        <v>1273</v>
      </c>
      <c r="G122" s="238" t="s">
        <v>240</v>
      </c>
      <c r="H122" s="239">
        <v>1</v>
      </c>
      <c r="I122" s="240"/>
      <c r="J122" s="241">
        <f>ROUND(I122*H122,2)</f>
        <v>0</v>
      </c>
      <c r="K122" s="237" t="s">
        <v>161</v>
      </c>
      <c r="L122" s="41"/>
      <c r="M122" s="242" t="s">
        <v>1</v>
      </c>
      <c r="N122" s="243" t="s">
        <v>46</v>
      </c>
      <c r="O122" s="88"/>
      <c r="P122" s="231">
        <f>O122*H122</f>
        <v>0</v>
      </c>
      <c r="Q122" s="231">
        <v>0</v>
      </c>
      <c r="R122" s="231">
        <f>Q122*H122</f>
        <v>0</v>
      </c>
      <c r="S122" s="231">
        <v>0</v>
      </c>
      <c r="T122" s="232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33" t="s">
        <v>295</v>
      </c>
      <c r="AT122" s="233" t="s">
        <v>214</v>
      </c>
      <c r="AU122" s="233" t="s">
        <v>86</v>
      </c>
      <c r="AY122" s="14" t="s">
        <v>156</v>
      </c>
      <c r="BE122" s="234">
        <f>IF(N122="základní",J122,0)</f>
        <v>0</v>
      </c>
      <c r="BF122" s="234">
        <f>IF(N122="snížená",J122,0)</f>
        <v>0</v>
      </c>
      <c r="BG122" s="234">
        <f>IF(N122="zákl. přenesená",J122,0)</f>
        <v>0</v>
      </c>
      <c r="BH122" s="234">
        <f>IF(N122="sníž. přenesená",J122,0)</f>
        <v>0</v>
      </c>
      <c r="BI122" s="234">
        <f>IF(N122="nulová",J122,0)</f>
        <v>0</v>
      </c>
      <c r="BJ122" s="14" t="s">
        <v>170</v>
      </c>
      <c r="BK122" s="234">
        <f>ROUND(I122*H122,2)</f>
        <v>0</v>
      </c>
      <c r="BL122" s="14" t="s">
        <v>295</v>
      </c>
      <c r="BM122" s="233" t="s">
        <v>1277</v>
      </c>
    </row>
    <row r="123" s="2" customFormat="1">
      <c r="A123" s="35"/>
      <c r="B123" s="36"/>
      <c r="C123" s="37"/>
      <c r="D123" s="251" t="s">
        <v>1176</v>
      </c>
      <c r="E123" s="37"/>
      <c r="F123" s="252" t="s">
        <v>1278</v>
      </c>
      <c r="G123" s="37"/>
      <c r="H123" s="37"/>
      <c r="I123" s="253"/>
      <c r="J123" s="37"/>
      <c r="K123" s="37"/>
      <c r="L123" s="41"/>
      <c r="M123" s="254"/>
      <c r="N123" s="255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1176</v>
      </c>
      <c r="AU123" s="14" t="s">
        <v>86</v>
      </c>
    </row>
    <row r="124" s="2" customFormat="1" ht="45" customHeight="1">
      <c r="A124" s="35"/>
      <c r="B124" s="36"/>
      <c r="C124" s="235" t="s">
        <v>230</v>
      </c>
      <c r="D124" s="235" t="s">
        <v>214</v>
      </c>
      <c r="E124" s="236" t="s">
        <v>1279</v>
      </c>
      <c r="F124" s="237" t="s">
        <v>1280</v>
      </c>
      <c r="G124" s="238" t="s">
        <v>240</v>
      </c>
      <c r="H124" s="239">
        <v>1</v>
      </c>
      <c r="I124" s="240"/>
      <c r="J124" s="241">
        <f>ROUND(I124*H124,2)</f>
        <v>0</v>
      </c>
      <c r="K124" s="237" t="s">
        <v>161</v>
      </c>
      <c r="L124" s="41"/>
      <c r="M124" s="242" t="s">
        <v>1</v>
      </c>
      <c r="N124" s="243" t="s">
        <v>46</v>
      </c>
      <c r="O124" s="88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3" t="s">
        <v>295</v>
      </c>
      <c r="AT124" s="233" t="s">
        <v>214</v>
      </c>
      <c r="AU124" s="233" t="s">
        <v>86</v>
      </c>
      <c r="AY124" s="14" t="s">
        <v>156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4" t="s">
        <v>170</v>
      </c>
      <c r="BK124" s="234">
        <f>ROUND(I124*H124,2)</f>
        <v>0</v>
      </c>
      <c r="BL124" s="14" t="s">
        <v>295</v>
      </c>
      <c r="BM124" s="233" t="s">
        <v>1281</v>
      </c>
    </row>
    <row r="125" s="2" customFormat="1">
      <c r="A125" s="35"/>
      <c r="B125" s="36"/>
      <c r="C125" s="37"/>
      <c r="D125" s="251" t="s">
        <v>1176</v>
      </c>
      <c r="E125" s="37"/>
      <c r="F125" s="252" t="s">
        <v>1275</v>
      </c>
      <c r="G125" s="37"/>
      <c r="H125" s="37"/>
      <c r="I125" s="253"/>
      <c r="J125" s="37"/>
      <c r="K125" s="37"/>
      <c r="L125" s="41"/>
      <c r="M125" s="254"/>
      <c r="N125" s="255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1176</v>
      </c>
      <c r="AU125" s="14" t="s">
        <v>86</v>
      </c>
    </row>
    <row r="126" s="2" customFormat="1" ht="45" customHeight="1">
      <c r="A126" s="35"/>
      <c r="B126" s="36"/>
      <c r="C126" s="235" t="s">
        <v>234</v>
      </c>
      <c r="D126" s="235" t="s">
        <v>214</v>
      </c>
      <c r="E126" s="236" t="s">
        <v>1282</v>
      </c>
      <c r="F126" s="237" t="s">
        <v>1280</v>
      </c>
      <c r="G126" s="238" t="s">
        <v>240</v>
      </c>
      <c r="H126" s="239">
        <v>1</v>
      </c>
      <c r="I126" s="240"/>
      <c r="J126" s="241">
        <f>ROUND(I126*H126,2)</f>
        <v>0</v>
      </c>
      <c r="K126" s="237" t="s">
        <v>161</v>
      </c>
      <c r="L126" s="41"/>
      <c r="M126" s="242" t="s">
        <v>1</v>
      </c>
      <c r="N126" s="243" t="s">
        <v>46</v>
      </c>
      <c r="O126" s="88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3" t="s">
        <v>295</v>
      </c>
      <c r="AT126" s="233" t="s">
        <v>214</v>
      </c>
      <c r="AU126" s="233" t="s">
        <v>86</v>
      </c>
      <c r="AY126" s="14" t="s">
        <v>156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4" t="s">
        <v>170</v>
      </c>
      <c r="BK126" s="234">
        <f>ROUND(I126*H126,2)</f>
        <v>0</v>
      </c>
      <c r="BL126" s="14" t="s">
        <v>295</v>
      </c>
      <c r="BM126" s="233" t="s">
        <v>1283</v>
      </c>
    </row>
    <row r="127" s="2" customFormat="1">
      <c r="A127" s="35"/>
      <c r="B127" s="36"/>
      <c r="C127" s="37"/>
      <c r="D127" s="251" t="s">
        <v>1176</v>
      </c>
      <c r="E127" s="37"/>
      <c r="F127" s="252" t="s">
        <v>1278</v>
      </c>
      <c r="G127" s="37"/>
      <c r="H127" s="37"/>
      <c r="I127" s="253"/>
      <c r="J127" s="37"/>
      <c r="K127" s="37"/>
      <c r="L127" s="41"/>
      <c r="M127" s="254"/>
      <c r="N127" s="255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1176</v>
      </c>
      <c r="AU127" s="14" t="s">
        <v>86</v>
      </c>
    </row>
    <row r="128" s="2" customFormat="1" ht="45" customHeight="1">
      <c r="A128" s="35"/>
      <c r="B128" s="36"/>
      <c r="C128" s="235" t="s">
        <v>7</v>
      </c>
      <c r="D128" s="235" t="s">
        <v>214</v>
      </c>
      <c r="E128" s="236" t="s">
        <v>1284</v>
      </c>
      <c r="F128" s="237" t="s">
        <v>1285</v>
      </c>
      <c r="G128" s="238" t="s">
        <v>240</v>
      </c>
      <c r="H128" s="239">
        <v>1</v>
      </c>
      <c r="I128" s="240"/>
      <c r="J128" s="241">
        <f>ROUND(I128*H128,2)</f>
        <v>0</v>
      </c>
      <c r="K128" s="237" t="s">
        <v>161</v>
      </c>
      <c r="L128" s="41"/>
      <c r="M128" s="242" t="s">
        <v>1</v>
      </c>
      <c r="N128" s="243" t="s">
        <v>46</v>
      </c>
      <c r="O128" s="88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3" t="s">
        <v>295</v>
      </c>
      <c r="AT128" s="233" t="s">
        <v>214</v>
      </c>
      <c r="AU128" s="233" t="s">
        <v>86</v>
      </c>
      <c r="AY128" s="14" t="s">
        <v>156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4" t="s">
        <v>170</v>
      </c>
      <c r="BK128" s="234">
        <f>ROUND(I128*H128,2)</f>
        <v>0</v>
      </c>
      <c r="BL128" s="14" t="s">
        <v>295</v>
      </c>
      <c r="BM128" s="233" t="s">
        <v>1286</v>
      </c>
    </row>
    <row r="129" s="2" customFormat="1">
      <c r="A129" s="35"/>
      <c r="B129" s="36"/>
      <c r="C129" s="37"/>
      <c r="D129" s="251" t="s">
        <v>1176</v>
      </c>
      <c r="E129" s="37"/>
      <c r="F129" s="252" t="s">
        <v>1275</v>
      </c>
      <c r="G129" s="37"/>
      <c r="H129" s="37"/>
      <c r="I129" s="253"/>
      <c r="J129" s="37"/>
      <c r="K129" s="37"/>
      <c r="L129" s="41"/>
      <c r="M129" s="254"/>
      <c r="N129" s="255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1176</v>
      </c>
      <c r="AU129" s="14" t="s">
        <v>86</v>
      </c>
    </row>
    <row r="130" s="2" customFormat="1" ht="45" customHeight="1">
      <c r="A130" s="35"/>
      <c r="B130" s="36"/>
      <c r="C130" s="235" t="s">
        <v>242</v>
      </c>
      <c r="D130" s="235" t="s">
        <v>214</v>
      </c>
      <c r="E130" s="236" t="s">
        <v>1287</v>
      </c>
      <c r="F130" s="237" t="s">
        <v>1285</v>
      </c>
      <c r="G130" s="238" t="s">
        <v>240</v>
      </c>
      <c r="H130" s="239">
        <v>1</v>
      </c>
      <c r="I130" s="240"/>
      <c r="J130" s="241">
        <f>ROUND(I130*H130,2)</f>
        <v>0</v>
      </c>
      <c r="K130" s="237" t="s">
        <v>161</v>
      </c>
      <c r="L130" s="41"/>
      <c r="M130" s="242" t="s">
        <v>1</v>
      </c>
      <c r="N130" s="243" t="s">
        <v>46</v>
      </c>
      <c r="O130" s="88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3" t="s">
        <v>295</v>
      </c>
      <c r="AT130" s="233" t="s">
        <v>214</v>
      </c>
      <c r="AU130" s="233" t="s">
        <v>86</v>
      </c>
      <c r="AY130" s="14" t="s">
        <v>156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4" t="s">
        <v>170</v>
      </c>
      <c r="BK130" s="234">
        <f>ROUND(I130*H130,2)</f>
        <v>0</v>
      </c>
      <c r="BL130" s="14" t="s">
        <v>295</v>
      </c>
      <c r="BM130" s="233" t="s">
        <v>1288</v>
      </c>
    </row>
    <row r="131" s="2" customFormat="1">
      <c r="A131" s="35"/>
      <c r="B131" s="36"/>
      <c r="C131" s="37"/>
      <c r="D131" s="251" t="s">
        <v>1176</v>
      </c>
      <c r="E131" s="37"/>
      <c r="F131" s="252" t="s">
        <v>1278</v>
      </c>
      <c r="G131" s="37"/>
      <c r="H131" s="37"/>
      <c r="I131" s="253"/>
      <c r="J131" s="37"/>
      <c r="K131" s="37"/>
      <c r="L131" s="41"/>
      <c r="M131" s="254"/>
      <c r="N131" s="255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1176</v>
      </c>
      <c r="AU131" s="14" t="s">
        <v>86</v>
      </c>
    </row>
    <row r="132" s="2" customFormat="1" ht="199.2" customHeight="1">
      <c r="A132" s="35"/>
      <c r="B132" s="36"/>
      <c r="C132" s="235" t="s">
        <v>210</v>
      </c>
      <c r="D132" s="235" t="s">
        <v>214</v>
      </c>
      <c r="E132" s="236" t="s">
        <v>1289</v>
      </c>
      <c r="F132" s="237" t="s">
        <v>1290</v>
      </c>
      <c r="G132" s="238" t="s">
        <v>1291</v>
      </c>
      <c r="H132" s="239">
        <v>1</v>
      </c>
      <c r="I132" s="240"/>
      <c r="J132" s="241">
        <f>ROUND(I132*H132,2)</f>
        <v>0</v>
      </c>
      <c r="K132" s="237" t="s">
        <v>161</v>
      </c>
      <c r="L132" s="41"/>
      <c r="M132" s="242" t="s">
        <v>1</v>
      </c>
      <c r="N132" s="243" t="s">
        <v>46</v>
      </c>
      <c r="O132" s="88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3" t="s">
        <v>295</v>
      </c>
      <c r="AT132" s="233" t="s">
        <v>214</v>
      </c>
      <c r="AU132" s="233" t="s">
        <v>86</v>
      </c>
      <c r="AY132" s="14" t="s">
        <v>156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4" t="s">
        <v>170</v>
      </c>
      <c r="BK132" s="234">
        <f>ROUND(I132*H132,2)</f>
        <v>0</v>
      </c>
      <c r="BL132" s="14" t="s">
        <v>295</v>
      </c>
      <c r="BM132" s="233" t="s">
        <v>1292</v>
      </c>
    </row>
    <row r="133" s="2" customFormat="1">
      <c r="A133" s="35"/>
      <c r="B133" s="36"/>
      <c r="C133" s="37"/>
      <c r="D133" s="251" t="s">
        <v>780</v>
      </c>
      <c r="E133" s="37"/>
      <c r="F133" s="252" t="s">
        <v>1293</v>
      </c>
      <c r="G133" s="37"/>
      <c r="H133" s="37"/>
      <c r="I133" s="253"/>
      <c r="J133" s="37"/>
      <c r="K133" s="37"/>
      <c r="L133" s="41"/>
      <c r="M133" s="254"/>
      <c r="N133" s="255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780</v>
      </c>
      <c r="AU133" s="14" t="s">
        <v>86</v>
      </c>
    </row>
    <row r="134" s="2" customFormat="1">
      <c r="A134" s="35"/>
      <c r="B134" s="36"/>
      <c r="C134" s="37"/>
      <c r="D134" s="251" t="s">
        <v>1176</v>
      </c>
      <c r="E134" s="37"/>
      <c r="F134" s="252" t="s">
        <v>1275</v>
      </c>
      <c r="G134" s="37"/>
      <c r="H134" s="37"/>
      <c r="I134" s="253"/>
      <c r="J134" s="37"/>
      <c r="K134" s="37"/>
      <c r="L134" s="41"/>
      <c r="M134" s="254"/>
      <c r="N134" s="255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1176</v>
      </c>
      <c r="AU134" s="14" t="s">
        <v>86</v>
      </c>
    </row>
    <row r="135" s="2" customFormat="1" ht="199.2" customHeight="1">
      <c r="A135" s="35"/>
      <c r="B135" s="36"/>
      <c r="C135" s="235" t="s">
        <v>8</v>
      </c>
      <c r="D135" s="235" t="s">
        <v>214</v>
      </c>
      <c r="E135" s="236" t="s">
        <v>1294</v>
      </c>
      <c r="F135" s="237" t="s">
        <v>1290</v>
      </c>
      <c r="G135" s="238" t="s">
        <v>1291</v>
      </c>
      <c r="H135" s="239">
        <v>1</v>
      </c>
      <c r="I135" s="240"/>
      <c r="J135" s="241">
        <f>ROUND(I135*H135,2)</f>
        <v>0</v>
      </c>
      <c r="K135" s="237" t="s">
        <v>161</v>
      </c>
      <c r="L135" s="41"/>
      <c r="M135" s="242" t="s">
        <v>1</v>
      </c>
      <c r="N135" s="243" t="s">
        <v>46</v>
      </c>
      <c r="O135" s="88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3" t="s">
        <v>295</v>
      </c>
      <c r="AT135" s="233" t="s">
        <v>214</v>
      </c>
      <c r="AU135" s="233" t="s">
        <v>86</v>
      </c>
      <c r="AY135" s="14" t="s">
        <v>156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4" t="s">
        <v>170</v>
      </c>
      <c r="BK135" s="234">
        <f>ROUND(I135*H135,2)</f>
        <v>0</v>
      </c>
      <c r="BL135" s="14" t="s">
        <v>295</v>
      </c>
      <c r="BM135" s="233" t="s">
        <v>1295</v>
      </c>
    </row>
    <row r="136" s="2" customFormat="1">
      <c r="A136" s="35"/>
      <c r="B136" s="36"/>
      <c r="C136" s="37"/>
      <c r="D136" s="251" t="s">
        <v>780</v>
      </c>
      <c r="E136" s="37"/>
      <c r="F136" s="252" t="s">
        <v>1293</v>
      </c>
      <c r="G136" s="37"/>
      <c r="H136" s="37"/>
      <c r="I136" s="253"/>
      <c r="J136" s="37"/>
      <c r="K136" s="37"/>
      <c r="L136" s="41"/>
      <c r="M136" s="254"/>
      <c r="N136" s="255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780</v>
      </c>
      <c r="AU136" s="14" t="s">
        <v>86</v>
      </c>
    </row>
    <row r="137" s="2" customFormat="1">
      <c r="A137" s="35"/>
      <c r="B137" s="36"/>
      <c r="C137" s="37"/>
      <c r="D137" s="251" t="s">
        <v>1176</v>
      </c>
      <c r="E137" s="37"/>
      <c r="F137" s="252" t="s">
        <v>1278</v>
      </c>
      <c r="G137" s="37"/>
      <c r="H137" s="37"/>
      <c r="I137" s="253"/>
      <c r="J137" s="37"/>
      <c r="K137" s="37"/>
      <c r="L137" s="41"/>
      <c r="M137" s="254"/>
      <c r="N137" s="255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1176</v>
      </c>
      <c r="AU137" s="14" t="s">
        <v>86</v>
      </c>
    </row>
    <row r="138" s="2" customFormat="1" ht="199.2" customHeight="1">
      <c r="A138" s="35"/>
      <c r="B138" s="36"/>
      <c r="C138" s="235" t="s">
        <v>218</v>
      </c>
      <c r="D138" s="235" t="s">
        <v>214</v>
      </c>
      <c r="E138" s="236" t="s">
        <v>1296</v>
      </c>
      <c r="F138" s="237" t="s">
        <v>1290</v>
      </c>
      <c r="G138" s="238" t="s">
        <v>1291</v>
      </c>
      <c r="H138" s="239">
        <v>1</v>
      </c>
      <c r="I138" s="240"/>
      <c r="J138" s="241">
        <f>ROUND(I138*H138,2)</f>
        <v>0</v>
      </c>
      <c r="K138" s="237" t="s">
        <v>161</v>
      </c>
      <c r="L138" s="41"/>
      <c r="M138" s="242" t="s">
        <v>1</v>
      </c>
      <c r="N138" s="243" t="s">
        <v>46</v>
      </c>
      <c r="O138" s="88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3" t="s">
        <v>295</v>
      </c>
      <c r="AT138" s="233" t="s">
        <v>214</v>
      </c>
      <c r="AU138" s="233" t="s">
        <v>86</v>
      </c>
      <c r="AY138" s="14" t="s">
        <v>156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4" t="s">
        <v>170</v>
      </c>
      <c r="BK138" s="234">
        <f>ROUND(I138*H138,2)</f>
        <v>0</v>
      </c>
      <c r="BL138" s="14" t="s">
        <v>295</v>
      </c>
      <c r="BM138" s="233" t="s">
        <v>1297</v>
      </c>
    </row>
    <row r="139" s="2" customFormat="1">
      <c r="A139" s="35"/>
      <c r="B139" s="36"/>
      <c r="C139" s="37"/>
      <c r="D139" s="251" t="s">
        <v>780</v>
      </c>
      <c r="E139" s="37"/>
      <c r="F139" s="252" t="s">
        <v>1293</v>
      </c>
      <c r="G139" s="37"/>
      <c r="H139" s="37"/>
      <c r="I139" s="253"/>
      <c r="J139" s="37"/>
      <c r="K139" s="37"/>
      <c r="L139" s="41"/>
      <c r="M139" s="254"/>
      <c r="N139" s="255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780</v>
      </c>
      <c r="AU139" s="14" t="s">
        <v>86</v>
      </c>
    </row>
    <row r="140" s="12" customFormat="1" ht="25.92" customHeight="1">
      <c r="A140" s="12"/>
      <c r="B140" s="207"/>
      <c r="C140" s="208"/>
      <c r="D140" s="209" t="s">
        <v>78</v>
      </c>
      <c r="E140" s="210" t="s">
        <v>1264</v>
      </c>
      <c r="F140" s="210" t="s">
        <v>1298</v>
      </c>
      <c r="G140" s="208"/>
      <c r="H140" s="208"/>
      <c r="I140" s="211"/>
      <c r="J140" s="212">
        <f>BK140</f>
        <v>0</v>
      </c>
      <c r="K140" s="208"/>
      <c r="L140" s="213"/>
      <c r="M140" s="214"/>
      <c r="N140" s="215"/>
      <c r="O140" s="215"/>
      <c r="P140" s="216">
        <f>SUM(P141:P170)</f>
        <v>0</v>
      </c>
      <c r="Q140" s="215"/>
      <c r="R140" s="216">
        <f>SUM(R141:R170)</f>
        <v>0</v>
      </c>
      <c r="S140" s="215"/>
      <c r="T140" s="217">
        <f>SUM(T141:T170)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8" t="s">
        <v>174</v>
      </c>
      <c r="AT140" s="219" t="s">
        <v>78</v>
      </c>
      <c r="AU140" s="219" t="s">
        <v>79</v>
      </c>
      <c r="AY140" s="218" t="s">
        <v>156</v>
      </c>
      <c r="BK140" s="220">
        <f>SUM(BK141:BK170)</f>
        <v>0</v>
      </c>
    </row>
    <row r="141" s="2" customFormat="1" ht="13.8" customHeight="1">
      <c r="A141" s="35"/>
      <c r="B141" s="36"/>
      <c r="C141" s="235" t="s">
        <v>86</v>
      </c>
      <c r="D141" s="235" t="s">
        <v>214</v>
      </c>
      <c r="E141" s="236" t="s">
        <v>1299</v>
      </c>
      <c r="F141" s="237" t="s">
        <v>1300</v>
      </c>
      <c r="G141" s="238" t="s">
        <v>240</v>
      </c>
      <c r="H141" s="239">
        <v>1</v>
      </c>
      <c r="I141" s="240"/>
      <c r="J141" s="241">
        <f>ROUND(I141*H141,2)</f>
        <v>0</v>
      </c>
      <c r="K141" s="237" t="s">
        <v>161</v>
      </c>
      <c r="L141" s="41"/>
      <c r="M141" s="242" t="s">
        <v>1</v>
      </c>
      <c r="N141" s="243" t="s">
        <v>46</v>
      </c>
      <c r="O141" s="88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3" t="s">
        <v>170</v>
      </c>
      <c r="AT141" s="233" t="s">
        <v>214</v>
      </c>
      <c r="AU141" s="233" t="s">
        <v>86</v>
      </c>
      <c r="AY141" s="14" t="s">
        <v>156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4" t="s">
        <v>170</v>
      </c>
      <c r="BK141" s="234">
        <f>ROUND(I141*H141,2)</f>
        <v>0</v>
      </c>
      <c r="BL141" s="14" t="s">
        <v>170</v>
      </c>
      <c r="BM141" s="233" t="s">
        <v>1301</v>
      </c>
    </row>
    <row r="142" s="2" customFormat="1" ht="13.8" customHeight="1">
      <c r="A142" s="35"/>
      <c r="B142" s="36"/>
      <c r="C142" s="235" t="s">
        <v>89</v>
      </c>
      <c r="D142" s="235" t="s">
        <v>214</v>
      </c>
      <c r="E142" s="236" t="s">
        <v>1302</v>
      </c>
      <c r="F142" s="237" t="s">
        <v>1303</v>
      </c>
      <c r="G142" s="238" t="s">
        <v>240</v>
      </c>
      <c r="H142" s="239">
        <v>1</v>
      </c>
      <c r="I142" s="240"/>
      <c r="J142" s="241">
        <f>ROUND(I142*H142,2)</f>
        <v>0</v>
      </c>
      <c r="K142" s="237" t="s">
        <v>161</v>
      </c>
      <c r="L142" s="41"/>
      <c r="M142" s="242" t="s">
        <v>1</v>
      </c>
      <c r="N142" s="243" t="s">
        <v>46</v>
      </c>
      <c r="O142" s="88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3" t="s">
        <v>170</v>
      </c>
      <c r="AT142" s="233" t="s">
        <v>214</v>
      </c>
      <c r="AU142" s="233" t="s">
        <v>86</v>
      </c>
      <c r="AY142" s="14" t="s">
        <v>156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4" t="s">
        <v>170</v>
      </c>
      <c r="BK142" s="234">
        <f>ROUND(I142*H142,2)</f>
        <v>0</v>
      </c>
      <c r="BL142" s="14" t="s">
        <v>170</v>
      </c>
      <c r="BM142" s="233" t="s">
        <v>1304</v>
      </c>
    </row>
    <row r="143" s="2" customFormat="1" ht="70.2" customHeight="1">
      <c r="A143" s="35"/>
      <c r="B143" s="36"/>
      <c r="C143" s="235" t="s">
        <v>166</v>
      </c>
      <c r="D143" s="235" t="s">
        <v>214</v>
      </c>
      <c r="E143" s="236" t="s">
        <v>1305</v>
      </c>
      <c r="F143" s="237" t="s">
        <v>1306</v>
      </c>
      <c r="G143" s="238" t="s">
        <v>240</v>
      </c>
      <c r="H143" s="239">
        <v>1</v>
      </c>
      <c r="I143" s="240"/>
      <c r="J143" s="241">
        <f>ROUND(I143*H143,2)</f>
        <v>0</v>
      </c>
      <c r="K143" s="237" t="s">
        <v>161</v>
      </c>
      <c r="L143" s="41"/>
      <c r="M143" s="242" t="s">
        <v>1</v>
      </c>
      <c r="N143" s="243" t="s">
        <v>46</v>
      </c>
      <c r="O143" s="88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3" t="s">
        <v>170</v>
      </c>
      <c r="AT143" s="233" t="s">
        <v>214</v>
      </c>
      <c r="AU143" s="233" t="s">
        <v>86</v>
      </c>
      <c r="AY143" s="14" t="s">
        <v>156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4" t="s">
        <v>170</v>
      </c>
      <c r="BK143" s="234">
        <f>ROUND(I143*H143,2)</f>
        <v>0</v>
      </c>
      <c r="BL143" s="14" t="s">
        <v>170</v>
      </c>
      <c r="BM143" s="233" t="s">
        <v>1307</v>
      </c>
    </row>
    <row r="144" s="2" customFormat="1">
      <c r="A144" s="35"/>
      <c r="B144" s="36"/>
      <c r="C144" s="37"/>
      <c r="D144" s="251" t="s">
        <v>780</v>
      </c>
      <c r="E144" s="37"/>
      <c r="F144" s="252" t="s">
        <v>1308</v>
      </c>
      <c r="G144" s="37"/>
      <c r="H144" s="37"/>
      <c r="I144" s="253"/>
      <c r="J144" s="37"/>
      <c r="K144" s="37"/>
      <c r="L144" s="41"/>
      <c r="M144" s="254"/>
      <c r="N144" s="255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780</v>
      </c>
      <c r="AU144" s="14" t="s">
        <v>86</v>
      </c>
    </row>
    <row r="145" s="2" customFormat="1">
      <c r="A145" s="35"/>
      <c r="B145" s="36"/>
      <c r="C145" s="37"/>
      <c r="D145" s="251" t="s">
        <v>1176</v>
      </c>
      <c r="E145" s="37"/>
      <c r="F145" s="252" t="s">
        <v>1309</v>
      </c>
      <c r="G145" s="37"/>
      <c r="H145" s="37"/>
      <c r="I145" s="253"/>
      <c r="J145" s="37"/>
      <c r="K145" s="37"/>
      <c r="L145" s="41"/>
      <c r="M145" s="254"/>
      <c r="N145" s="255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1176</v>
      </c>
      <c r="AU145" s="14" t="s">
        <v>86</v>
      </c>
    </row>
    <row r="146" s="2" customFormat="1" ht="70.2" customHeight="1">
      <c r="A146" s="35"/>
      <c r="B146" s="36"/>
      <c r="C146" s="235" t="s">
        <v>178</v>
      </c>
      <c r="D146" s="235" t="s">
        <v>214</v>
      </c>
      <c r="E146" s="236" t="s">
        <v>1310</v>
      </c>
      <c r="F146" s="237" t="s">
        <v>1306</v>
      </c>
      <c r="G146" s="238" t="s">
        <v>240</v>
      </c>
      <c r="H146" s="239">
        <v>1</v>
      </c>
      <c r="I146" s="240"/>
      <c r="J146" s="241">
        <f>ROUND(I146*H146,2)</f>
        <v>0</v>
      </c>
      <c r="K146" s="237" t="s">
        <v>161</v>
      </c>
      <c r="L146" s="41"/>
      <c r="M146" s="242" t="s">
        <v>1</v>
      </c>
      <c r="N146" s="243" t="s">
        <v>46</v>
      </c>
      <c r="O146" s="88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3" t="s">
        <v>170</v>
      </c>
      <c r="AT146" s="233" t="s">
        <v>214</v>
      </c>
      <c r="AU146" s="233" t="s">
        <v>86</v>
      </c>
      <c r="AY146" s="14" t="s">
        <v>156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4" t="s">
        <v>170</v>
      </c>
      <c r="BK146" s="234">
        <f>ROUND(I146*H146,2)</f>
        <v>0</v>
      </c>
      <c r="BL146" s="14" t="s">
        <v>170</v>
      </c>
      <c r="BM146" s="233" t="s">
        <v>1311</v>
      </c>
    </row>
    <row r="147" s="2" customFormat="1">
      <c r="A147" s="35"/>
      <c r="B147" s="36"/>
      <c r="C147" s="37"/>
      <c r="D147" s="251" t="s">
        <v>780</v>
      </c>
      <c r="E147" s="37"/>
      <c r="F147" s="252" t="s">
        <v>1308</v>
      </c>
      <c r="G147" s="37"/>
      <c r="H147" s="37"/>
      <c r="I147" s="253"/>
      <c r="J147" s="37"/>
      <c r="K147" s="37"/>
      <c r="L147" s="41"/>
      <c r="M147" s="254"/>
      <c r="N147" s="255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780</v>
      </c>
      <c r="AU147" s="14" t="s">
        <v>86</v>
      </c>
    </row>
    <row r="148" s="2" customFormat="1">
      <c r="A148" s="35"/>
      <c r="B148" s="36"/>
      <c r="C148" s="37"/>
      <c r="D148" s="251" t="s">
        <v>1176</v>
      </c>
      <c r="E148" s="37"/>
      <c r="F148" s="252" t="s">
        <v>1312</v>
      </c>
      <c r="G148" s="37"/>
      <c r="H148" s="37"/>
      <c r="I148" s="253"/>
      <c r="J148" s="37"/>
      <c r="K148" s="37"/>
      <c r="L148" s="41"/>
      <c r="M148" s="254"/>
      <c r="N148" s="255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1176</v>
      </c>
      <c r="AU148" s="14" t="s">
        <v>86</v>
      </c>
    </row>
    <row r="149" s="2" customFormat="1" ht="70.2" customHeight="1">
      <c r="A149" s="35"/>
      <c r="B149" s="36"/>
      <c r="C149" s="235" t="s">
        <v>182</v>
      </c>
      <c r="D149" s="235" t="s">
        <v>214</v>
      </c>
      <c r="E149" s="236" t="s">
        <v>1313</v>
      </c>
      <c r="F149" s="237" t="s">
        <v>1306</v>
      </c>
      <c r="G149" s="238" t="s">
        <v>240</v>
      </c>
      <c r="H149" s="239">
        <v>1</v>
      </c>
      <c r="I149" s="240"/>
      <c r="J149" s="241">
        <f>ROUND(I149*H149,2)</f>
        <v>0</v>
      </c>
      <c r="K149" s="237" t="s">
        <v>161</v>
      </c>
      <c r="L149" s="41"/>
      <c r="M149" s="242" t="s">
        <v>1</v>
      </c>
      <c r="N149" s="243" t="s">
        <v>46</v>
      </c>
      <c r="O149" s="88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3" t="s">
        <v>170</v>
      </c>
      <c r="AT149" s="233" t="s">
        <v>214</v>
      </c>
      <c r="AU149" s="233" t="s">
        <v>86</v>
      </c>
      <c r="AY149" s="14" t="s">
        <v>156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4" t="s">
        <v>170</v>
      </c>
      <c r="BK149" s="234">
        <f>ROUND(I149*H149,2)</f>
        <v>0</v>
      </c>
      <c r="BL149" s="14" t="s">
        <v>170</v>
      </c>
      <c r="BM149" s="233" t="s">
        <v>1314</v>
      </c>
    </row>
    <row r="150" s="2" customFormat="1">
      <c r="A150" s="35"/>
      <c r="B150" s="36"/>
      <c r="C150" s="37"/>
      <c r="D150" s="251" t="s">
        <v>780</v>
      </c>
      <c r="E150" s="37"/>
      <c r="F150" s="252" t="s">
        <v>1308</v>
      </c>
      <c r="G150" s="37"/>
      <c r="H150" s="37"/>
      <c r="I150" s="253"/>
      <c r="J150" s="37"/>
      <c r="K150" s="37"/>
      <c r="L150" s="41"/>
      <c r="M150" s="254"/>
      <c r="N150" s="255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780</v>
      </c>
      <c r="AU150" s="14" t="s">
        <v>86</v>
      </c>
    </row>
    <row r="151" s="2" customFormat="1">
      <c r="A151" s="35"/>
      <c r="B151" s="36"/>
      <c r="C151" s="37"/>
      <c r="D151" s="251" t="s">
        <v>1176</v>
      </c>
      <c r="E151" s="37"/>
      <c r="F151" s="252" t="s">
        <v>1315</v>
      </c>
      <c r="G151" s="37"/>
      <c r="H151" s="37"/>
      <c r="I151" s="253"/>
      <c r="J151" s="37"/>
      <c r="K151" s="37"/>
      <c r="L151" s="41"/>
      <c r="M151" s="254"/>
      <c r="N151" s="255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1176</v>
      </c>
      <c r="AU151" s="14" t="s">
        <v>86</v>
      </c>
    </row>
    <row r="152" s="2" customFormat="1" ht="80.4" customHeight="1">
      <c r="A152" s="35"/>
      <c r="B152" s="36"/>
      <c r="C152" s="235" t="s">
        <v>174</v>
      </c>
      <c r="D152" s="235" t="s">
        <v>214</v>
      </c>
      <c r="E152" s="236" t="s">
        <v>1316</v>
      </c>
      <c r="F152" s="237" t="s">
        <v>1317</v>
      </c>
      <c r="G152" s="238" t="s">
        <v>240</v>
      </c>
      <c r="H152" s="239">
        <v>1</v>
      </c>
      <c r="I152" s="240"/>
      <c r="J152" s="241">
        <f>ROUND(I152*H152,2)</f>
        <v>0</v>
      </c>
      <c r="K152" s="237" t="s">
        <v>161</v>
      </c>
      <c r="L152" s="41"/>
      <c r="M152" s="242" t="s">
        <v>1</v>
      </c>
      <c r="N152" s="243" t="s">
        <v>46</v>
      </c>
      <c r="O152" s="88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3" t="s">
        <v>170</v>
      </c>
      <c r="AT152" s="233" t="s">
        <v>214</v>
      </c>
      <c r="AU152" s="233" t="s">
        <v>86</v>
      </c>
      <c r="AY152" s="14" t="s">
        <v>156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4" t="s">
        <v>170</v>
      </c>
      <c r="BK152" s="234">
        <f>ROUND(I152*H152,2)</f>
        <v>0</v>
      </c>
      <c r="BL152" s="14" t="s">
        <v>170</v>
      </c>
      <c r="BM152" s="233" t="s">
        <v>1318</v>
      </c>
    </row>
    <row r="153" s="2" customFormat="1">
      <c r="A153" s="35"/>
      <c r="B153" s="36"/>
      <c r="C153" s="37"/>
      <c r="D153" s="251" t="s">
        <v>780</v>
      </c>
      <c r="E153" s="37"/>
      <c r="F153" s="252" t="s">
        <v>1319</v>
      </c>
      <c r="G153" s="37"/>
      <c r="H153" s="37"/>
      <c r="I153" s="253"/>
      <c r="J153" s="37"/>
      <c r="K153" s="37"/>
      <c r="L153" s="41"/>
      <c r="M153" s="254"/>
      <c r="N153" s="255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780</v>
      </c>
      <c r="AU153" s="14" t="s">
        <v>86</v>
      </c>
    </row>
    <row r="154" s="2" customFormat="1">
      <c r="A154" s="35"/>
      <c r="B154" s="36"/>
      <c r="C154" s="37"/>
      <c r="D154" s="251" t="s">
        <v>1176</v>
      </c>
      <c r="E154" s="37"/>
      <c r="F154" s="252" t="s">
        <v>1320</v>
      </c>
      <c r="G154" s="37"/>
      <c r="H154" s="37"/>
      <c r="I154" s="253"/>
      <c r="J154" s="37"/>
      <c r="K154" s="37"/>
      <c r="L154" s="41"/>
      <c r="M154" s="254"/>
      <c r="N154" s="255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1176</v>
      </c>
      <c r="AU154" s="14" t="s">
        <v>86</v>
      </c>
    </row>
    <row r="155" s="2" customFormat="1" ht="70.2" customHeight="1">
      <c r="A155" s="35"/>
      <c r="B155" s="36"/>
      <c r="C155" s="235" t="s">
        <v>170</v>
      </c>
      <c r="D155" s="235" t="s">
        <v>214</v>
      </c>
      <c r="E155" s="236" t="s">
        <v>1321</v>
      </c>
      <c r="F155" s="237" t="s">
        <v>1322</v>
      </c>
      <c r="G155" s="238" t="s">
        <v>240</v>
      </c>
      <c r="H155" s="239">
        <v>1</v>
      </c>
      <c r="I155" s="240"/>
      <c r="J155" s="241">
        <f>ROUND(I155*H155,2)</f>
        <v>0</v>
      </c>
      <c r="K155" s="237" t="s">
        <v>161</v>
      </c>
      <c r="L155" s="41"/>
      <c r="M155" s="242" t="s">
        <v>1</v>
      </c>
      <c r="N155" s="243" t="s">
        <v>46</v>
      </c>
      <c r="O155" s="88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3" t="s">
        <v>170</v>
      </c>
      <c r="AT155" s="233" t="s">
        <v>214</v>
      </c>
      <c r="AU155" s="233" t="s">
        <v>86</v>
      </c>
      <c r="AY155" s="14" t="s">
        <v>156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4" t="s">
        <v>170</v>
      </c>
      <c r="BK155" s="234">
        <f>ROUND(I155*H155,2)</f>
        <v>0</v>
      </c>
      <c r="BL155" s="14" t="s">
        <v>170</v>
      </c>
      <c r="BM155" s="233" t="s">
        <v>1323</v>
      </c>
    </row>
    <row r="156" s="2" customFormat="1">
      <c r="A156" s="35"/>
      <c r="B156" s="36"/>
      <c r="C156" s="37"/>
      <c r="D156" s="251" t="s">
        <v>780</v>
      </c>
      <c r="E156" s="37"/>
      <c r="F156" s="252" t="s">
        <v>1324</v>
      </c>
      <c r="G156" s="37"/>
      <c r="H156" s="37"/>
      <c r="I156" s="253"/>
      <c r="J156" s="37"/>
      <c r="K156" s="37"/>
      <c r="L156" s="41"/>
      <c r="M156" s="254"/>
      <c r="N156" s="255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780</v>
      </c>
      <c r="AU156" s="14" t="s">
        <v>86</v>
      </c>
    </row>
    <row r="157" s="2" customFormat="1">
      <c r="A157" s="35"/>
      <c r="B157" s="36"/>
      <c r="C157" s="37"/>
      <c r="D157" s="251" t="s">
        <v>1176</v>
      </c>
      <c r="E157" s="37"/>
      <c r="F157" s="252" t="s">
        <v>1275</v>
      </c>
      <c r="G157" s="37"/>
      <c r="H157" s="37"/>
      <c r="I157" s="253"/>
      <c r="J157" s="37"/>
      <c r="K157" s="37"/>
      <c r="L157" s="41"/>
      <c r="M157" s="254"/>
      <c r="N157" s="255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1176</v>
      </c>
      <c r="AU157" s="14" t="s">
        <v>86</v>
      </c>
    </row>
    <row r="158" s="2" customFormat="1" ht="70.2" customHeight="1">
      <c r="A158" s="35"/>
      <c r="B158" s="36"/>
      <c r="C158" s="235" t="s">
        <v>186</v>
      </c>
      <c r="D158" s="235" t="s">
        <v>214</v>
      </c>
      <c r="E158" s="236" t="s">
        <v>1325</v>
      </c>
      <c r="F158" s="237" t="s">
        <v>1322</v>
      </c>
      <c r="G158" s="238" t="s">
        <v>240</v>
      </c>
      <c r="H158" s="239">
        <v>1</v>
      </c>
      <c r="I158" s="240"/>
      <c r="J158" s="241">
        <f>ROUND(I158*H158,2)</f>
        <v>0</v>
      </c>
      <c r="K158" s="237" t="s">
        <v>161</v>
      </c>
      <c r="L158" s="41"/>
      <c r="M158" s="242" t="s">
        <v>1</v>
      </c>
      <c r="N158" s="243" t="s">
        <v>46</v>
      </c>
      <c r="O158" s="88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3" t="s">
        <v>170</v>
      </c>
      <c r="AT158" s="233" t="s">
        <v>214</v>
      </c>
      <c r="AU158" s="233" t="s">
        <v>86</v>
      </c>
      <c r="AY158" s="14" t="s">
        <v>156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4" t="s">
        <v>170</v>
      </c>
      <c r="BK158" s="234">
        <f>ROUND(I158*H158,2)</f>
        <v>0</v>
      </c>
      <c r="BL158" s="14" t="s">
        <v>170</v>
      </c>
      <c r="BM158" s="233" t="s">
        <v>1326</v>
      </c>
    </row>
    <row r="159" s="2" customFormat="1">
      <c r="A159" s="35"/>
      <c r="B159" s="36"/>
      <c r="C159" s="37"/>
      <c r="D159" s="251" t="s">
        <v>780</v>
      </c>
      <c r="E159" s="37"/>
      <c r="F159" s="252" t="s">
        <v>1324</v>
      </c>
      <c r="G159" s="37"/>
      <c r="H159" s="37"/>
      <c r="I159" s="253"/>
      <c r="J159" s="37"/>
      <c r="K159" s="37"/>
      <c r="L159" s="41"/>
      <c r="M159" s="254"/>
      <c r="N159" s="255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780</v>
      </c>
      <c r="AU159" s="14" t="s">
        <v>86</v>
      </c>
    </row>
    <row r="160" s="2" customFormat="1">
      <c r="A160" s="35"/>
      <c r="B160" s="36"/>
      <c r="C160" s="37"/>
      <c r="D160" s="251" t="s">
        <v>1176</v>
      </c>
      <c r="E160" s="37"/>
      <c r="F160" s="252" t="s">
        <v>1312</v>
      </c>
      <c r="G160" s="37"/>
      <c r="H160" s="37"/>
      <c r="I160" s="253"/>
      <c r="J160" s="37"/>
      <c r="K160" s="37"/>
      <c r="L160" s="41"/>
      <c r="M160" s="254"/>
      <c r="N160" s="255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1176</v>
      </c>
      <c r="AU160" s="14" t="s">
        <v>86</v>
      </c>
    </row>
    <row r="161" s="2" customFormat="1" ht="70.2" customHeight="1">
      <c r="A161" s="35"/>
      <c r="B161" s="36"/>
      <c r="C161" s="235" t="s">
        <v>190</v>
      </c>
      <c r="D161" s="235" t="s">
        <v>214</v>
      </c>
      <c r="E161" s="236" t="s">
        <v>1327</v>
      </c>
      <c r="F161" s="237" t="s">
        <v>1322</v>
      </c>
      <c r="G161" s="238" t="s">
        <v>240</v>
      </c>
      <c r="H161" s="239">
        <v>1</v>
      </c>
      <c r="I161" s="240"/>
      <c r="J161" s="241">
        <f>ROUND(I161*H161,2)</f>
        <v>0</v>
      </c>
      <c r="K161" s="237" t="s">
        <v>161</v>
      </c>
      <c r="L161" s="41"/>
      <c r="M161" s="242" t="s">
        <v>1</v>
      </c>
      <c r="N161" s="243" t="s">
        <v>46</v>
      </c>
      <c r="O161" s="88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3" t="s">
        <v>170</v>
      </c>
      <c r="AT161" s="233" t="s">
        <v>214</v>
      </c>
      <c r="AU161" s="233" t="s">
        <v>86</v>
      </c>
      <c r="AY161" s="14" t="s">
        <v>156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4" t="s">
        <v>170</v>
      </c>
      <c r="BK161" s="234">
        <f>ROUND(I161*H161,2)</f>
        <v>0</v>
      </c>
      <c r="BL161" s="14" t="s">
        <v>170</v>
      </c>
      <c r="BM161" s="233" t="s">
        <v>1328</v>
      </c>
    </row>
    <row r="162" s="2" customFormat="1">
      <c r="A162" s="35"/>
      <c r="B162" s="36"/>
      <c r="C162" s="37"/>
      <c r="D162" s="251" t="s">
        <v>780</v>
      </c>
      <c r="E162" s="37"/>
      <c r="F162" s="252" t="s">
        <v>1324</v>
      </c>
      <c r="G162" s="37"/>
      <c r="H162" s="37"/>
      <c r="I162" s="253"/>
      <c r="J162" s="37"/>
      <c r="K162" s="37"/>
      <c r="L162" s="41"/>
      <c r="M162" s="254"/>
      <c r="N162" s="255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780</v>
      </c>
      <c r="AU162" s="14" t="s">
        <v>86</v>
      </c>
    </row>
    <row r="163" s="2" customFormat="1">
      <c r="A163" s="35"/>
      <c r="B163" s="36"/>
      <c r="C163" s="37"/>
      <c r="D163" s="251" t="s">
        <v>1176</v>
      </c>
      <c r="E163" s="37"/>
      <c r="F163" s="252" t="s">
        <v>1315</v>
      </c>
      <c r="G163" s="37"/>
      <c r="H163" s="37"/>
      <c r="I163" s="253"/>
      <c r="J163" s="37"/>
      <c r="K163" s="37"/>
      <c r="L163" s="41"/>
      <c r="M163" s="254"/>
      <c r="N163" s="255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1176</v>
      </c>
      <c r="AU163" s="14" t="s">
        <v>86</v>
      </c>
    </row>
    <row r="164" s="2" customFormat="1" ht="13.8" customHeight="1">
      <c r="A164" s="35"/>
      <c r="B164" s="36"/>
      <c r="C164" s="235" t="s">
        <v>194</v>
      </c>
      <c r="D164" s="235" t="s">
        <v>214</v>
      </c>
      <c r="E164" s="236" t="s">
        <v>1329</v>
      </c>
      <c r="F164" s="237" t="s">
        <v>1330</v>
      </c>
      <c r="G164" s="238" t="s">
        <v>1291</v>
      </c>
      <c r="H164" s="239">
        <v>1</v>
      </c>
      <c r="I164" s="240"/>
      <c r="J164" s="241">
        <f>ROUND(I164*H164,2)</f>
        <v>0</v>
      </c>
      <c r="K164" s="237" t="s">
        <v>161</v>
      </c>
      <c r="L164" s="41"/>
      <c r="M164" s="242" t="s">
        <v>1</v>
      </c>
      <c r="N164" s="243" t="s">
        <v>46</v>
      </c>
      <c r="O164" s="88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3" t="s">
        <v>170</v>
      </c>
      <c r="AT164" s="233" t="s">
        <v>214</v>
      </c>
      <c r="AU164" s="233" t="s">
        <v>86</v>
      </c>
      <c r="AY164" s="14" t="s">
        <v>156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4" t="s">
        <v>170</v>
      </c>
      <c r="BK164" s="234">
        <f>ROUND(I164*H164,2)</f>
        <v>0</v>
      </c>
      <c r="BL164" s="14" t="s">
        <v>170</v>
      </c>
      <c r="BM164" s="233" t="s">
        <v>1331</v>
      </c>
    </row>
    <row r="165" s="2" customFormat="1" ht="57.6" customHeight="1">
      <c r="A165" s="35"/>
      <c r="B165" s="36"/>
      <c r="C165" s="235" t="s">
        <v>198</v>
      </c>
      <c r="D165" s="235" t="s">
        <v>214</v>
      </c>
      <c r="E165" s="236" t="s">
        <v>1332</v>
      </c>
      <c r="F165" s="237" t="s">
        <v>1333</v>
      </c>
      <c r="G165" s="238" t="s">
        <v>1291</v>
      </c>
      <c r="H165" s="239">
        <v>1</v>
      </c>
      <c r="I165" s="240"/>
      <c r="J165" s="241">
        <f>ROUND(I165*H165,2)</f>
        <v>0</v>
      </c>
      <c r="K165" s="237" t="s">
        <v>161</v>
      </c>
      <c r="L165" s="41"/>
      <c r="M165" s="242" t="s">
        <v>1</v>
      </c>
      <c r="N165" s="243" t="s">
        <v>46</v>
      </c>
      <c r="O165" s="88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3" t="s">
        <v>170</v>
      </c>
      <c r="AT165" s="233" t="s">
        <v>214</v>
      </c>
      <c r="AU165" s="233" t="s">
        <v>86</v>
      </c>
      <c r="AY165" s="14" t="s">
        <v>156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4" t="s">
        <v>170</v>
      </c>
      <c r="BK165" s="234">
        <f>ROUND(I165*H165,2)</f>
        <v>0</v>
      </c>
      <c r="BL165" s="14" t="s">
        <v>170</v>
      </c>
      <c r="BM165" s="233" t="s">
        <v>1334</v>
      </c>
    </row>
    <row r="166" s="2" customFormat="1">
      <c r="A166" s="35"/>
      <c r="B166" s="36"/>
      <c r="C166" s="37"/>
      <c r="D166" s="251" t="s">
        <v>1176</v>
      </c>
      <c r="E166" s="37"/>
      <c r="F166" s="252" t="s">
        <v>1275</v>
      </c>
      <c r="G166" s="37"/>
      <c r="H166" s="37"/>
      <c r="I166" s="253"/>
      <c r="J166" s="37"/>
      <c r="K166" s="37"/>
      <c r="L166" s="41"/>
      <c r="M166" s="254"/>
      <c r="N166" s="255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1176</v>
      </c>
      <c r="AU166" s="14" t="s">
        <v>86</v>
      </c>
    </row>
    <row r="167" s="2" customFormat="1" ht="57.6" customHeight="1">
      <c r="A167" s="35"/>
      <c r="B167" s="36"/>
      <c r="C167" s="235" t="s">
        <v>202</v>
      </c>
      <c r="D167" s="235" t="s">
        <v>214</v>
      </c>
      <c r="E167" s="236" t="s">
        <v>1335</v>
      </c>
      <c r="F167" s="237" t="s">
        <v>1333</v>
      </c>
      <c r="G167" s="238" t="s">
        <v>1291</v>
      </c>
      <c r="H167" s="239">
        <v>1</v>
      </c>
      <c r="I167" s="240"/>
      <c r="J167" s="241">
        <f>ROUND(I167*H167,2)</f>
        <v>0</v>
      </c>
      <c r="K167" s="237" t="s">
        <v>161</v>
      </c>
      <c r="L167" s="41"/>
      <c r="M167" s="242" t="s">
        <v>1</v>
      </c>
      <c r="N167" s="243" t="s">
        <v>46</v>
      </c>
      <c r="O167" s="88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3" t="s">
        <v>170</v>
      </c>
      <c r="AT167" s="233" t="s">
        <v>214</v>
      </c>
      <c r="AU167" s="233" t="s">
        <v>86</v>
      </c>
      <c r="AY167" s="14" t="s">
        <v>156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4" t="s">
        <v>170</v>
      </c>
      <c r="BK167" s="234">
        <f>ROUND(I167*H167,2)</f>
        <v>0</v>
      </c>
      <c r="BL167" s="14" t="s">
        <v>170</v>
      </c>
      <c r="BM167" s="233" t="s">
        <v>1336</v>
      </c>
    </row>
    <row r="168" s="2" customFormat="1">
      <c r="A168" s="35"/>
      <c r="B168" s="36"/>
      <c r="C168" s="37"/>
      <c r="D168" s="251" t="s">
        <v>1176</v>
      </c>
      <c r="E168" s="37"/>
      <c r="F168" s="252" t="s">
        <v>1278</v>
      </c>
      <c r="G168" s="37"/>
      <c r="H168" s="37"/>
      <c r="I168" s="253"/>
      <c r="J168" s="37"/>
      <c r="K168" s="37"/>
      <c r="L168" s="41"/>
      <c r="M168" s="254"/>
      <c r="N168" s="255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1176</v>
      </c>
      <c r="AU168" s="14" t="s">
        <v>86</v>
      </c>
    </row>
    <row r="169" s="2" customFormat="1" ht="57.6" customHeight="1">
      <c r="A169" s="35"/>
      <c r="B169" s="36"/>
      <c r="C169" s="235" t="s">
        <v>206</v>
      </c>
      <c r="D169" s="235" t="s">
        <v>214</v>
      </c>
      <c r="E169" s="236" t="s">
        <v>1337</v>
      </c>
      <c r="F169" s="237" t="s">
        <v>1333</v>
      </c>
      <c r="G169" s="238" t="s">
        <v>1291</v>
      </c>
      <c r="H169" s="239">
        <v>1</v>
      </c>
      <c r="I169" s="240"/>
      <c r="J169" s="241">
        <f>ROUND(I169*H169,2)</f>
        <v>0</v>
      </c>
      <c r="K169" s="237" t="s">
        <v>161</v>
      </c>
      <c r="L169" s="41"/>
      <c r="M169" s="242" t="s">
        <v>1</v>
      </c>
      <c r="N169" s="243" t="s">
        <v>46</v>
      </c>
      <c r="O169" s="88"/>
      <c r="P169" s="231">
        <f>O169*H169</f>
        <v>0</v>
      </c>
      <c r="Q169" s="231">
        <v>0</v>
      </c>
      <c r="R169" s="231">
        <f>Q169*H169</f>
        <v>0</v>
      </c>
      <c r="S169" s="231">
        <v>0</v>
      </c>
      <c r="T169" s="23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3" t="s">
        <v>170</v>
      </c>
      <c r="AT169" s="233" t="s">
        <v>214</v>
      </c>
      <c r="AU169" s="233" t="s">
        <v>86</v>
      </c>
      <c r="AY169" s="14" t="s">
        <v>156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4" t="s">
        <v>170</v>
      </c>
      <c r="BK169" s="234">
        <f>ROUND(I169*H169,2)</f>
        <v>0</v>
      </c>
      <c r="BL169" s="14" t="s">
        <v>170</v>
      </c>
      <c r="BM169" s="233" t="s">
        <v>1338</v>
      </c>
    </row>
    <row r="170" s="2" customFormat="1">
      <c r="A170" s="35"/>
      <c r="B170" s="36"/>
      <c r="C170" s="37"/>
      <c r="D170" s="251" t="s">
        <v>1176</v>
      </c>
      <c r="E170" s="37"/>
      <c r="F170" s="252" t="s">
        <v>1315</v>
      </c>
      <c r="G170" s="37"/>
      <c r="H170" s="37"/>
      <c r="I170" s="253"/>
      <c r="J170" s="37"/>
      <c r="K170" s="37"/>
      <c r="L170" s="41"/>
      <c r="M170" s="258"/>
      <c r="N170" s="259"/>
      <c r="O170" s="248"/>
      <c r="P170" s="248"/>
      <c r="Q170" s="248"/>
      <c r="R170" s="248"/>
      <c r="S170" s="248"/>
      <c r="T170" s="260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1176</v>
      </c>
      <c r="AU170" s="14" t="s">
        <v>86</v>
      </c>
    </row>
    <row r="171" s="2" customFormat="1" ht="6.96" customHeight="1">
      <c r="A171" s="35"/>
      <c r="B171" s="63"/>
      <c r="C171" s="64"/>
      <c r="D171" s="64"/>
      <c r="E171" s="64"/>
      <c r="F171" s="64"/>
      <c r="G171" s="64"/>
      <c r="H171" s="64"/>
      <c r="I171" s="64"/>
      <c r="J171" s="64"/>
      <c r="K171" s="64"/>
      <c r="L171" s="41"/>
      <c r="M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</row>
  </sheetData>
  <sheetProtection sheet="1" autoFilter="0" formatColumns="0" formatRows="0" objects="1" scenarios="1" spinCount="100000" saltValue="VUX9Vj8h8AhmhjP1d8JHYPDS0qhIvtjH3EwCCDKvJWLon/tDaF3SZQsc08A+0SeKgHRVdu5HSa+esG8V5xtLrA==" hashValue="0lxFW8vzuvGWdhx4oPLjxNJGcMDS6F15BZaIvJRXoUlQfJVEEn3nimk8Duv3tKgagIuz10GezzHLsFkAaK4Iqg==" algorithmName="SHA-512" password="CC35"/>
  <autoFilter ref="C117:K17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2.28125" style="1" customWidth="1"/>
    <col min="9" max="9" width="21.57422" style="1" customWidth="1"/>
    <col min="10" max="10" width="21.57422" style="1" customWidth="1"/>
    <col min="11" max="11" width="21.57422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89</v>
      </c>
    </row>
    <row r="4" s="1" customFormat="1" ht="24.96" customHeight="1">
      <c r="B4" s="17"/>
      <c r="D4" s="145" t="s">
        <v>119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4" customHeight="1">
      <c r="B7" s="17"/>
      <c r="E7" s="148" t="str">
        <f>'Rekapitulace stavby'!K6</f>
        <v>Oprava PZS na přejezdu P2156 v km 101,296 a PZS P2157 v km 102,845 úseku Lenešice - Břvany</v>
      </c>
      <c r="F7" s="147"/>
      <c r="G7" s="147"/>
      <c r="H7" s="147"/>
      <c r="L7" s="17"/>
    </row>
    <row r="8" s="1" customFormat="1" ht="12" customHeight="1">
      <c r="B8" s="17"/>
      <c r="D8" s="147" t="s">
        <v>120</v>
      </c>
      <c r="L8" s="17"/>
    </row>
    <row r="9" s="2" customFormat="1" ht="14.4" customHeight="1">
      <c r="A9" s="35"/>
      <c r="B9" s="41"/>
      <c r="C9" s="35"/>
      <c r="D9" s="35"/>
      <c r="E9" s="148" t="s">
        <v>121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122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4.4" customHeight="1">
      <c r="A11" s="35"/>
      <c r="B11" s="41"/>
      <c r="C11" s="35"/>
      <c r="D11" s="35"/>
      <c r="E11" s="149" t="s">
        <v>123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88</v>
      </c>
      <c r="G13" s="35"/>
      <c r="H13" s="35"/>
      <c r="I13" s="147" t="s">
        <v>20</v>
      </c>
      <c r="J13" s="138" t="s">
        <v>21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22</v>
      </c>
      <c r="E14" s="35"/>
      <c r="F14" s="138" t="s">
        <v>23</v>
      </c>
      <c r="G14" s="35"/>
      <c r="H14" s="35"/>
      <c r="I14" s="147" t="s">
        <v>24</v>
      </c>
      <c r="J14" s="150" t="str">
        <f>'Rekapitulace stavby'!AN8</f>
        <v>2. 11. 2020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26</v>
      </c>
      <c r="E16" s="35"/>
      <c r="F16" s="35"/>
      <c r="G16" s="35"/>
      <c r="H16" s="35"/>
      <c r="I16" s="147" t="s">
        <v>27</v>
      </c>
      <c r="J16" s="138" t="s">
        <v>28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124</v>
      </c>
      <c r="F17" s="35"/>
      <c r="G17" s="35"/>
      <c r="H17" s="35"/>
      <c r="I17" s="147" t="s">
        <v>30</v>
      </c>
      <c r="J17" s="138" t="s">
        <v>31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32</v>
      </c>
      <c r="E19" s="35"/>
      <c r="F19" s="35"/>
      <c r="G19" s="35"/>
      <c r="H19" s="35"/>
      <c r="I19" s="147" t="s">
        <v>27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30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34</v>
      </c>
      <c r="E22" s="35"/>
      <c r="F22" s="35"/>
      <c r="G22" s="35"/>
      <c r="H22" s="35"/>
      <c r="I22" s="147" t="s">
        <v>27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30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36</v>
      </c>
      <c r="E25" s="35"/>
      <c r="F25" s="35"/>
      <c r="G25" s="35"/>
      <c r="H25" s="35"/>
      <c r="I25" s="147" t="s">
        <v>27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37</v>
      </c>
      <c r="F26" s="35"/>
      <c r="G26" s="35"/>
      <c r="H26" s="35"/>
      <c r="I26" s="147" t="s">
        <v>30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38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4.4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39</v>
      </c>
      <c r="E32" s="35"/>
      <c r="F32" s="35"/>
      <c r="G32" s="35"/>
      <c r="H32" s="35"/>
      <c r="I32" s="35"/>
      <c r="J32" s="157">
        <f>ROUND(J131,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41</v>
      </c>
      <c r="G34" s="35"/>
      <c r="H34" s="35"/>
      <c r="I34" s="158" t="s">
        <v>40</v>
      </c>
      <c r="J34" s="158" t="s">
        <v>42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43</v>
      </c>
      <c r="E35" s="147" t="s">
        <v>44</v>
      </c>
      <c r="F35" s="160">
        <f>ROUND((SUM(BE131:BE288)),  2)</f>
        <v>0</v>
      </c>
      <c r="G35" s="35"/>
      <c r="H35" s="35"/>
      <c r="I35" s="161">
        <v>0.20999999999999999</v>
      </c>
      <c r="J35" s="160">
        <f>ROUND(((SUM(BE131:BE288))*I35),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45</v>
      </c>
      <c r="F36" s="160">
        <f>ROUND((SUM(BF131:BF288)),  2)</f>
        <v>0</v>
      </c>
      <c r="G36" s="35"/>
      <c r="H36" s="35"/>
      <c r="I36" s="161">
        <v>0.14999999999999999</v>
      </c>
      <c r="J36" s="160">
        <f>ROUND(((SUM(BF131:BF288))*I36),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46</v>
      </c>
      <c r="F37" s="160">
        <f>ROUND((SUM(BG131:BG288)),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47</v>
      </c>
      <c r="F38" s="160">
        <f>ROUND((SUM(BH131:BH288)),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48</v>
      </c>
      <c r="F39" s="160">
        <f>ROUND((SUM(BI131:BI288)),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52</v>
      </c>
      <c r="E50" s="170"/>
      <c r="F50" s="170"/>
      <c r="G50" s="169" t="s">
        <v>53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2"/>
      <c r="J61" s="174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56</v>
      </c>
      <c r="E65" s="175"/>
      <c r="F65" s="175"/>
      <c r="G65" s="169" t="s">
        <v>57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2"/>
      <c r="J76" s="174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4" customHeight="1">
      <c r="A85" s="35"/>
      <c r="B85" s="36"/>
      <c r="C85" s="37"/>
      <c r="D85" s="37"/>
      <c r="E85" s="180" t="str">
        <f>E7</f>
        <v>Oprava PZS na přejezdu P2156 v km 101,296 a PZS P2157 v km 102,845 úseku Lenešice - Břvany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120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4.4" customHeight="1">
      <c r="A87" s="35"/>
      <c r="B87" s="36"/>
      <c r="C87" s="37"/>
      <c r="D87" s="37"/>
      <c r="E87" s="180" t="s">
        <v>121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122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4.4" customHeight="1">
      <c r="A89" s="35"/>
      <c r="B89" s="36"/>
      <c r="C89" s="37"/>
      <c r="D89" s="37"/>
      <c r="E89" s="73" t="str">
        <f>E11</f>
        <v>01 - Technologická část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22</v>
      </c>
      <c r="D91" s="37"/>
      <c r="E91" s="37"/>
      <c r="F91" s="24" t="str">
        <f>F14</f>
        <v xml:space="preserve"> </v>
      </c>
      <c r="G91" s="37"/>
      <c r="H91" s="37"/>
      <c r="I91" s="29" t="s">
        <v>24</v>
      </c>
      <c r="J91" s="76" t="str">
        <f>IF(J14="","",J14)</f>
        <v>2. 11. 2020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6" customHeight="1">
      <c r="A93" s="35"/>
      <c r="B93" s="36"/>
      <c r="C93" s="29" t="s">
        <v>26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34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6" customHeight="1">
      <c r="A94" s="35"/>
      <c r="B94" s="36"/>
      <c r="C94" s="29" t="s">
        <v>32</v>
      </c>
      <c r="D94" s="37"/>
      <c r="E94" s="37"/>
      <c r="F94" s="24" t="str">
        <f>IF(E20="","",E20)</f>
        <v>Vyplň údaj</v>
      </c>
      <c r="G94" s="37"/>
      <c r="H94" s="37"/>
      <c r="I94" s="29" t="s">
        <v>36</v>
      </c>
      <c r="J94" s="33" t="str">
        <f>E26</f>
        <v>Žitný David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126</v>
      </c>
      <c r="D96" s="182"/>
      <c r="E96" s="182"/>
      <c r="F96" s="182"/>
      <c r="G96" s="182"/>
      <c r="H96" s="182"/>
      <c r="I96" s="182"/>
      <c r="J96" s="183" t="s">
        <v>127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128</v>
      </c>
      <c r="D98" s="37"/>
      <c r="E98" s="37"/>
      <c r="F98" s="37"/>
      <c r="G98" s="37"/>
      <c r="H98" s="37"/>
      <c r="I98" s="37"/>
      <c r="J98" s="107">
        <f>J131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129</v>
      </c>
    </row>
    <row r="99" s="9" customFormat="1" ht="24.96" customHeight="1">
      <c r="A99" s="9"/>
      <c r="B99" s="185"/>
      <c r="C99" s="186"/>
      <c r="D99" s="187" t="s">
        <v>130</v>
      </c>
      <c r="E99" s="188"/>
      <c r="F99" s="188"/>
      <c r="G99" s="188"/>
      <c r="H99" s="188"/>
      <c r="I99" s="188"/>
      <c r="J99" s="189">
        <f>J132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5"/>
      <c r="C100" s="186"/>
      <c r="D100" s="187" t="s">
        <v>131</v>
      </c>
      <c r="E100" s="188"/>
      <c r="F100" s="188"/>
      <c r="G100" s="188"/>
      <c r="H100" s="188"/>
      <c r="I100" s="188"/>
      <c r="J100" s="189">
        <f>J177</f>
        <v>0</v>
      </c>
      <c r="K100" s="186"/>
      <c r="L100" s="19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1"/>
      <c r="C101" s="130"/>
      <c r="D101" s="192" t="s">
        <v>132</v>
      </c>
      <c r="E101" s="193"/>
      <c r="F101" s="193"/>
      <c r="G101" s="193"/>
      <c r="H101" s="193"/>
      <c r="I101" s="193"/>
      <c r="J101" s="194">
        <f>J185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5"/>
      <c r="C102" s="186"/>
      <c r="D102" s="187" t="s">
        <v>133</v>
      </c>
      <c r="E102" s="188"/>
      <c r="F102" s="188"/>
      <c r="G102" s="188"/>
      <c r="H102" s="188"/>
      <c r="I102" s="188"/>
      <c r="J102" s="189">
        <f>J194</f>
        <v>0</v>
      </c>
      <c r="K102" s="186"/>
      <c r="L102" s="19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5"/>
      <c r="C103" s="186"/>
      <c r="D103" s="187" t="s">
        <v>134</v>
      </c>
      <c r="E103" s="188"/>
      <c r="F103" s="188"/>
      <c r="G103" s="188"/>
      <c r="H103" s="188"/>
      <c r="I103" s="188"/>
      <c r="J103" s="189">
        <f>J213</f>
        <v>0</v>
      </c>
      <c r="K103" s="186"/>
      <c r="L103" s="19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5"/>
      <c r="C104" s="186"/>
      <c r="D104" s="187" t="s">
        <v>135</v>
      </c>
      <c r="E104" s="188"/>
      <c r="F104" s="188"/>
      <c r="G104" s="188"/>
      <c r="H104" s="188"/>
      <c r="I104" s="188"/>
      <c r="J104" s="189">
        <f>J229</f>
        <v>0</v>
      </c>
      <c r="K104" s="186"/>
      <c r="L104" s="19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5"/>
      <c r="C105" s="186"/>
      <c r="D105" s="187" t="s">
        <v>136</v>
      </c>
      <c r="E105" s="188"/>
      <c r="F105" s="188"/>
      <c r="G105" s="188"/>
      <c r="H105" s="188"/>
      <c r="I105" s="188"/>
      <c r="J105" s="189">
        <f>J237</f>
        <v>0</v>
      </c>
      <c r="K105" s="186"/>
      <c r="L105" s="19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5"/>
      <c r="C106" s="186"/>
      <c r="D106" s="187" t="s">
        <v>137</v>
      </c>
      <c r="E106" s="188"/>
      <c r="F106" s="188"/>
      <c r="G106" s="188"/>
      <c r="H106" s="188"/>
      <c r="I106" s="188"/>
      <c r="J106" s="189">
        <f>J247</f>
        <v>0</v>
      </c>
      <c r="K106" s="186"/>
      <c r="L106" s="19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5"/>
      <c r="C107" s="186"/>
      <c r="D107" s="187" t="s">
        <v>138</v>
      </c>
      <c r="E107" s="188"/>
      <c r="F107" s="188"/>
      <c r="G107" s="188"/>
      <c r="H107" s="188"/>
      <c r="I107" s="188"/>
      <c r="J107" s="189">
        <f>J270</f>
        <v>0</v>
      </c>
      <c r="K107" s="186"/>
      <c r="L107" s="19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5"/>
      <c r="C108" s="186"/>
      <c r="D108" s="187" t="s">
        <v>139</v>
      </c>
      <c r="E108" s="188"/>
      <c r="F108" s="188"/>
      <c r="G108" s="188"/>
      <c r="H108" s="188"/>
      <c r="I108" s="188"/>
      <c r="J108" s="189">
        <f>J273</f>
        <v>0</v>
      </c>
      <c r="K108" s="186"/>
      <c r="L108" s="19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5"/>
      <c r="C109" s="186"/>
      <c r="D109" s="187" t="s">
        <v>140</v>
      </c>
      <c r="E109" s="188"/>
      <c r="F109" s="188"/>
      <c r="G109" s="188"/>
      <c r="H109" s="188"/>
      <c r="I109" s="188"/>
      <c r="J109" s="189">
        <f>J281</f>
        <v>0</v>
      </c>
      <c r="K109" s="186"/>
      <c r="L109" s="190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="2" customFormat="1" ht="6.96" customHeight="1">
      <c r="A115" s="35"/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141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16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4" customHeight="1">
      <c r="A119" s="35"/>
      <c r="B119" s="36"/>
      <c r="C119" s="37"/>
      <c r="D119" s="37"/>
      <c r="E119" s="180" t="str">
        <f>E7</f>
        <v>Oprava PZS na přejezdu P2156 v km 101,296 a PZS P2157 v km 102,845 úseku Lenešice - Břvany</v>
      </c>
      <c r="F119" s="29"/>
      <c r="G119" s="29"/>
      <c r="H119" s="29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" customFormat="1" ht="12" customHeight="1">
      <c r="B120" s="18"/>
      <c r="C120" s="29" t="s">
        <v>120</v>
      </c>
      <c r="D120" s="19"/>
      <c r="E120" s="19"/>
      <c r="F120" s="19"/>
      <c r="G120" s="19"/>
      <c r="H120" s="19"/>
      <c r="I120" s="19"/>
      <c r="J120" s="19"/>
      <c r="K120" s="19"/>
      <c r="L120" s="17"/>
    </row>
    <row r="121" s="2" customFormat="1" ht="14.4" customHeight="1">
      <c r="A121" s="35"/>
      <c r="B121" s="36"/>
      <c r="C121" s="37"/>
      <c r="D121" s="37"/>
      <c r="E121" s="180" t="s">
        <v>121</v>
      </c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122</v>
      </c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4.4" customHeight="1">
      <c r="A123" s="35"/>
      <c r="B123" s="36"/>
      <c r="C123" s="37"/>
      <c r="D123" s="37"/>
      <c r="E123" s="73" t="str">
        <f>E11</f>
        <v>01 - Technologická část</v>
      </c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2" customHeight="1">
      <c r="A125" s="35"/>
      <c r="B125" s="36"/>
      <c r="C125" s="29" t="s">
        <v>22</v>
      </c>
      <c r="D125" s="37"/>
      <c r="E125" s="37"/>
      <c r="F125" s="24" t="str">
        <f>F14</f>
        <v xml:space="preserve"> </v>
      </c>
      <c r="G125" s="37"/>
      <c r="H125" s="37"/>
      <c r="I125" s="29" t="s">
        <v>24</v>
      </c>
      <c r="J125" s="76" t="str">
        <f>IF(J14="","",J14)</f>
        <v>2. 11. 2020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6" customHeight="1">
      <c r="A127" s="35"/>
      <c r="B127" s="36"/>
      <c r="C127" s="29" t="s">
        <v>26</v>
      </c>
      <c r="D127" s="37"/>
      <c r="E127" s="37"/>
      <c r="F127" s="24" t="str">
        <f>E17</f>
        <v>Správa železnic, státní organizace</v>
      </c>
      <c r="G127" s="37"/>
      <c r="H127" s="37"/>
      <c r="I127" s="29" t="s">
        <v>34</v>
      </c>
      <c r="J127" s="33" t="str">
        <f>E23</f>
        <v xml:space="preserve"> 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5.6" customHeight="1">
      <c r="A128" s="35"/>
      <c r="B128" s="36"/>
      <c r="C128" s="29" t="s">
        <v>32</v>
      </c>
      <c r="D128" s="37"/>
      <c r="E128" s="37"/>
      <c r="F128" s="24" t="str">
        <f>IF(E20="","",E20)</f>
        <v>Vyplň údaj</v>
      </c>
      <c r="G128" s="37"/>
      <c r="H128" s="37"/>
      <c r="I128" s="29" t="s">
        <v>36</v>
      </c>
      <c r="J128" s="33" t="str">
        <f>E26</f>
        <v>Žitný David</v>
      </c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0.32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11" customFormat="1" ht="29.28" customHeight="1">
      <c r="A130" s="196"/>
      <c r="B130" s="197"/>
      <c r="C130" s="198" t="s">
        <v>142</v>
      </c>
      <c r="D130" s="199" t="s">
        <v>64</v>
      </c>
      <c r="E130" s="199" t="s">
        <v>60</v>
      </c>
      <c r="F130" s="199" t="s">
        <v>61</v>
      </c>
      <c r="G130" s="199" t="s">
        <v>143</v>
      </c>
      <c r="H130" s="199" t="s">
        <v>144</v>
      </c>
      <c r="I130" s="199" t="s">
        <v>145</v>
      </c>
      <c r="J130" s="199" t="s">
        <v>127</v>
      </c>
      <c r="K130" s="200" t="s">
        <v>146</v>
      </c>
      <c r="L130" s="201"/>
      <c r="M130" s="97" t="s">
        <v>1</v>
      </c>
      <c r="N130" s="98" t="s">
        <v>43</v>
      </c>
      <c r="O130" s="98" t="s">
        <v>147</v>
      </c>
      <c r="P130" s="98" t="s">
        <v>148</v>
      </c>
      <c r="Q130" s="98" t="s">
        <v>149</v>
      </c>
      <c r="R130" s="98" t="s">
        <v>150</v>
      </c>
      <c r="S130" s="98" t="s">
        <v>151</v>
      </c>
      <c r="T130" s="99" t="s">
        <v>152</v>
      </c>
      <c r="U130" s="196"/>
      <c r="V130" s="196"/>
      <c r="W130" s="196"/>
      <c r="X130" s="196"/>
      <c r="Y130" s="196"/>
      <c r="Z130" s="196"/>
      <c r="AA130" s="196"/>
      <c r="AB130" s="196"/>
      <c r="AC130" s="196"/>
      <c r="AD130" s="196"/>
      <c r="AE130" s="196"/>
    </row>
    <row r="131" s="2" customFormat="1" ht="22.8" customHeight="1">
      <c r="A131" s="35"/>
      <c r="B131" s="36"/>
      <c r="C131" s="104" t="s">
        <v>153</v>
      </c>
      <c r="D131" s="37"/>
      <c r="E131" s="37"/>
      <c r="F131" s="37"/>
      <c r="G131" s="37"/>
      <c r="H131" s="37"/>
      <c r="I131" s="37"/>
      <c r="J131" s="202">
        <f>BK131</f>
        <v>0</v>
      </c>
      <c r="K131" s="37"/>
      <c r="L131" s="41"/>
      <c r="M131" s="100"/>
      <c r="N131" s="203"/>
      <c r="O131" s="101"/>
      <c r="P131" s="204">
        <f>P132+P177+P194+P213+P229+P237+P247+P270+P273+P281</f>
        <v>0</v>
      </c>
      <c r="Q131" s="101"/>
      <c r="R131" s="204">
        <f>R132+R177+R194+R213+R229+R237+R247+R270+R273+R281</f>
        <v>0</v>
      </c>
      <c r="S131" s="101"/>
      <c r="T131" s="205">
        <f>T132+T177+T194+T213+T229+T237+T247+T270+T273+T281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78</v>
      </c>
      <c r="AU131" s="14" t="s">
        <v>129</v>
      </c>
      <c r="BK131" s="206">
        <f>BK132+BK177+BK194+BK213+BK229+BK237+BK247+BK270+BK273+BK281</f>
        <v>0</v>
      </c>
    </row>
    <row r="132" s="12" customFormat="1" ht="25.92" customHeight="1">
      <c r="A132" s="12"/>
      <c r="B132" s="207"/>
      <c r="C132" s="208"/>
      <c r="D132" s="209" t="s">
        <v>78</v>
      </c>
      <c r="E132" s="210" t="s">
        <v>154</v>
      </c>
      <c r="F132" s="210" t="s">
        <v>155</v>
      </c>
      <c r="G132" s="208"/>
      <c r="H132" s="208"/>
      <c r="I132" s="211"/>
      <c r="J132" s="212">
        <f>BK132</f>
        <v>0</v>
      </c>
      <c r="K132" s="208"/>
      <c r="L132" s="213"/>
      <c r="M132" s="214"/>
      <c r="N132" s="215"/>
      <c r="O132" s="215"/>
      <c r="P132" s="216">
        <f>SUM(P133:P176)</f>
        <v>0</v>
      </c>
      <c r="Q132" s="215"/>
      <c r="R132" s="216">
        <f>SUM(R133:R176)</f>
        <v>0</v>
      </c>
      <c r="S132" s="215"/>
      <c r="T132" s="217">
        <f>SUM(T133:T176)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8" t="s">
        <v>86</v>
      </c>
      <c r="AT132" s="219" t="s">
        <v>78</v>
      </c>
      <c r="AU132" s="219" t="s">
        <v>79</v>
      </c>
      <c r="AY132" s="218" t="s">
        <v>156</v>
      </c>
      <c r="BK132" s="220">
        <f>SUM(BK133:BK176)</f>
        <v>0</v>
      </c>
    </row>
    <row r="133" s="2" customFormat="1" ht="22.2" customHeight="1">
      <c r="A133" s="35"/>
      <c r="B133" s="36"/>
      <c r="C133" s="221" t="s">
        <v>86</v>
      </c>
      <c r="D133" s="221" t="s">
        <v>157</v>
      </c>
      <c r="E133" s="222" t="s">
        <v>158</v>
      </c>
      <c r="F133" s="223" t="s">
        <v>159</v>
      </c>
      <c r="G133" s="224" t="s">
        <v>160</v>
      </c>
      <c r="H133" s="225">
        <v>792</v>
      </c>
      <c r="I133" s="226"/>
      <c r="J133" s="227">
        <f>ROUND(I133*H133,2)</f>
        <v>0</v>
      </c>
      <c r="K133" s="223" t="s">
        <v>161</v>
      </c>
      <c r="L133" s="228"/>
      <c r="M133" s="229" t="s">
        <v>1</v>
      </c>
      <c r="N133" s="230" t="s">
        <v>44</v>
      </c>
      <c r="O133" s="88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3" t="s">
        <v>89</v>
      </c>
      <c r="AT133" s="233" t="s">
        <v>157</v>
      </c>
      <c r="AU133" s="233" t="s">
        <v>86</v>
      </c>
      <c r="AY133" s="14" t="s">
        <v>156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4" t="s">
        <v>86</v>
      </c>
      <c r="BK133" s="234">
        <f>ROUND(I133*H133,2)</f>
        <v>0</v>
      </c>
      <c r="BL133" s="14" t="s">
        <v>86</v>
      </c>
      <c r="BM133" s="233" t="s">
        <v>162</v>
      </c>
    </row>
    <row r="134" s="2" customFormat="1" ht="22.2" customHeight="1">
      <c r="A134" s="35"/>
      <c r="B134" s="36"/>
      <c r="C134" s="221" t="s">
        <v>89</v>
      </c>
      <c r="D134" s="221" t="s">
        <v>157</v>
      </c>
      <c r="E134" s="222" t="s">
        <v>163</v>
      </c>
      <c r="F134" s="223" t="s">
        <v>164</v>
      </c>
      <c r="G134" s="224" t="s">
        <v>160</v>
      </c>
      <c r="H134" s="225">
        <v>58</v>
      </c>
      <c r="I134" s="226"/>
      <c r="J134" s="227">
        <f>ROUND(I134*H134,2)</f>
        <v>0</v>
      </c>
      <c r="K134" s="223" t="s">
        <v>161</v>
      </c>
      <c r="L134" s="228"/>
      <c r="M134" s="229" t="s">
        <v>1</v>
      </c>
      <c r="N134" s="230" t="s">
        <v>44</v>
      </c>
      <c r="O134" s="88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3" t="s">
        <v>89</v>
      </c>
      <c r="AT134" s="233" t="s">
        <v>157</v>
      </c>
      <c r="AU134" s="233" t="s">
        <v>86</v>
      </c>
      <c r="AY134" s="14" t="s">
        <v>156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4" t="s">
        <v>86</v>
      </c>
      <c r="BK134" s="234">
        <f>ROUND(I134*H134,2)</f>
        <v>0</v>
      </c>
      <c r="BL134" s="14" t="s">
        <v>86</v>
      </c>
      <c r="BM134" s="233" t="s">
        <v>165</v>
      </c>
    </row>
    <row r="135" s="2" customFormat="1" ht="22.2" customHeight="1">
      <c r="A135" s="35"/>
      <c r="B135" s="36"/>
      <c r="C135" s="221" t="s">
        <v>166</v>
      </c>
      <c r="D135" s="221" t="s">
        <v>157</v>
      </c>
      <c r="E135" s="222" t="s">
        <v>167</v>
      </c>
      <c r="F135" s="223" t="s">
        <v>168</v>
      </c>
      <c r="G135" s="224" t="s">
        <v>160</v>
      </c>
      <c r="H135" s="225">
        <v>68</v>
      </c>
      <c r="I135" s="226"/>
      <c r="J135" s="227">
        <f>ROUND(I135*H135,2)</f>
        <v>0</v>
      </c>
      <c r="K135" s="223" t="s">
        <v>161</v>
      </c>
      <c r="L135" s="228"/>
      <c r="M135" s="229" t="s">
        <v>1</v>
      </c>
      <c r="N135" s="230" t="s">
        <v>44</v>
      </c>
      <c r="O135" s="88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3" t="s">
        <v>89</v>
      </c>
      <c r="AT135" s="233" t="s">
        <v>157</v>
      </c>
      <c r="AU135" s="233" t="s">
        <v>86</v>
      </c>
      <c r="AY135" s="14" t="s">
        <v>156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4" t="s">
        <v>86</v>
      </c>
      <c r="BK135" s="234">
        <f>ROUND(I135*H135,2)</f>
        <v>0</v>
      </c>
      <c r="BL135" s="14" t="s">
        <v>86</v>
      </c>
      <c r="BM135" s="233" t="s">
        <v>169</v>
      </c>
    </row>
    <row r="136" s="2" customFormat="1" ht="22.2" customHeight="1">
      <c r="A136" s="35"/>
      <c r="B136" s="36"/>
      <c r="C136" s="221" t="s">
        <v>170</v>
      </c>
      <c r="D136" s="221" t="s">
        <v>157</v>
      </c>
      <c r="E136" s="222" t="s">
        <v>171</v>
      </c>
      <c r="F136" s="223" t="s">
        <v>172</v>
      </c>
      <c r="G136" s="224" t="s">
        <v>160</v>
      </c>
      <c r="H136" s="225">
        <v>242</v>
      </c>
      <c r="I136" s="226"/>
      <c r="J136" s="227">
        <f>ROUND(I136*H136,2)</f>
        <v>0</v>
      </c>
      <c r="K136" s="223" t="s">
        <v>161</v>
      </c>
      <c r="L136" s="228"/>
      <c r="M136" s="229" t="s">
        <v>1</v>
      </c>
      <c r="N136" s="230" t="s">
        <v>44</v>
      </c>
      <c r="O136" s="88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3" t="s">
        <v>89</v>
      </c>
      <c r="AT136" s="233" t="s">
        <v>157</v>
      </c>
      <c r="AU136" s="233" t="s">
        <v>86</v>
      </c>
      <c r="AY136" s="14" t="s">
        <v>156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4" t="s">
        <v>86</v>
      </c>
      <c r="BK136" s="234">
        <f>ROUND(I136*H136,2)</f>
        <v>0</v>
      </c>
      <c r="BL136" s="14" t="s">
        <v>86</v>
      </c>
      <c r="BM136" s="233" t="s">
        <v>173</v>
      </c>
    </row>
    <row r="137" s="2" customFormat="1" ht="22.2" customHeight="1">
      <c r="A137" s="35"/>
      <c r="B137" s="36"/>
      <c r="C137" s="221" t="s">
        <v>174</v>
      </c>
      <c r="D137" s="221" t="s">
        <v>157</v>
      </c>
      <c r="E137" s="222" t="s">
        <v>175</v>
      </c>
      <c r="F137" s="223" t="s">
        <v>176</v>
      </c>
      <c r="G137" s="224" t="s">
        <v>160</v>
      </c>
      <c r="H137" s="225">
        <v>453</v>
      </c>
      <c r="I137" s="226"/>
      <c r="J137" s="227">
        <f>ROUND(I137*H137,2)</f>
        <v>0</v>
      </c>
      <c r="K137" s="223" t="s">
        <v>161</v>
      </c>
      <c r="L137" s="228"/>
      <c r="M137" s="229" t="s">
        <v>1</v>
      </c>
      <c r="N137" s="230" t="s">
        <v>44</v>
      </c>
      <c r="O137" s="88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3" t="s">
        <v>89</v>
      </c>
      <c r="AT137" s="233" t="s">
        <v>157</v>
      </c>
      <c r="AU137" s="233" t="s">
        <v>86</v>
      </c>
      <c r="AY137" s="14" t="s">
        <v>156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4" t="s">
        <v>86</v>
      </c>
      <c r="BK137" s="234">
        <f>ROUND(I137*H137,2)</f>
        <v>0</v>
      </c>
      <c r="BL137" s="14" t="s">
        <v>86</v>
      </c>
      <c r="BM137" s="233" t="s">
        <v>177</v>
      </c>
    </row>
    <row r="138" s="2" customFormat="1" ht="22.2" customHeight="1">
      <c r="A138" s="35"/>
      <c r="B138" s="36"/>
      <c r="C138" s="221" t="s">
        <v>178</v>
      </c>
      <c r="D138" s="221" t="s">
        <v>157</v>
      </c>
      <c r="E138" s="222" t="s">
        <v>179</v>
      </c>
      <c r="F138" s="223" t="s">
        <v>180</v>
      </c>
      <c r="G138" s="224" t="s">
        <v>160</v>
      </c>
      <c r="H138" s="225">
        <v>453</v>
      </c>
      <c r="I138" s="226"/>
      <c r="J138" s="227">
        <f>ROUND(I138*H138,2)</f>
        <v>0</v>
      </c>
      <c r="K138" s="223" t="s">
        <v>161</v>
      </c>
      <c r="L138" s="228"/>
      <c r="M138" s="229" t="s">
        <v>1</v>
      </c>
      <c r="N138" s="230" t="s">
        <v>44</v>
      </c>
      <c r="O138" s="88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3" t="s">
        <v>89</v>
      </c>
      <c r="AT138" s="233" t="s">
        <v>157</v>
      </c>
      <c r="AU138" s="233" t="s">
        <v>86</v>
      </c>
      <c r="AY138" s="14" t="s">
        <v>156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4" t="s">
        <v>86</v>
      </c>
      <c r="BK138" s="234">
        <f>ROUND(I138*H138,2)</f>
        <v>0</v>
      </c>
      <c r="BL138" s="14" t="s">
        <v>86</v>
      </c>
      <c r="BM138" s="233" t="s">
        <v>181</v>
      </c>
    </row>
    <row r="139" s="2" customFormat="1" ht="22.2" customHeight="1">
      <c r="A139" s="35"/>
      <c r="B139" s="36"/>
      <c r="C139" s="221" t="s">
        <v>182</v>
      </c>
      <c r="D139" s="221" t="s">
        <v>157</v>
      </c>
      <c r="E139" s="222" t="s">
        <v>183</v>
      </c>
      <c r="F139" s="223" t="s">
        <v>184</v>
      </c>
      <c r="G139" s="224" t="s">
        <v>160</v>
      </c>
      <c r="H139" s="225">
        <v>550</v>
      </c>
      <c r="I139" s="226"/>
      <c r="J139" s="227">
        <f>ROUND(I139*H139,2)</f>
        <v>0</v>
      </c>
      <c r="K139" s="223" t="s">
        <v>161</v>
      </c>
      <c r="L139" s="228"/>
      <c r="M139" s="229" t="s">
        <v>1</v>
      </c>
      <c r="N139" s="230" t="s">
        <v>44</v>
      </c>
      <c r="O139" s="88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3" t="s">
        <v>89</v>
      </c>
      <c r="AT139" s="233" t="s">
        <v>157</v>
      </c>
      <c r="AU139" s="233" t="s">
        <v>86</v>
      </c>
      <c r="AY139" s="14" t="s">
        <v>156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4" t="s">
        <v>86</v>
      </c>
      <c r="BK139" s="234">
        <f>ROUND(I139*H139,2)</f>
        <v>0</v>
      </c>
      <c r="BL139" s="14" t="s">
        <v>86</v>
      </c>
      <c r="BM139" s="233" t="s">
        <v>185</v>
      </c>
    </row>
    <row r="140" s="2" customFormat="1" ht="22.2" customHeight="1">
      <c r="A140" s="35"/>
      <c r="B140" s="36"/>
      <c r="C140" s="221" t="s">
        <v>186</v>
      </c>
      <c r="D140" s="221" t="s">
        <v>157</v>
      </c>
      <c r="E140" s="222" t="s">
        <v>187</v>
      </c>
      <c r="F140" s="223" t="s">
        <v>188</v>
      </c>
      <c r="G140" s="224" t="s">
        <v>160</v>
      </c>
      <c r="H140" s="225">
        <v>1811</v>
      </c>
      <c r="I140" s="226"/>
      <c r="J140" s="227">
        <f>ROUND(I140*H140,2)</f>
        <v>0</v>
      </c>
      <c r="K140" s="223" t="s">
        <v>161</v>
      </c>
      <c r="L140" s="228"/>
      <c r="M140" s="229" t="s">
        <v>1</v>
      </c>
      <c r="N140" s="230" t="s">
        <v>44</v>
      </c>
      <c r="O140" s="88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3" t="s">
        <v>89</v>
      </c>
      <c r="AT140" s="233" t="s">
        <v>157</v>
      </c>
      <c r="AU140" s="233" t="s">
        <v>86</v>
      </c>
      <c r="AY140" s="14" t="s">
        <v>156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4" t="s">
        <v>86</v>
      </c>
      <c r="BK140" s="234">
        <f>ROUND(I140*H140,2)</f>
        <v>0</v>
      </c>
      <c r="BL140" s="14" t="s">
        <v>86</v>
      </c>
      <c r="BM140" s="233" t="s">
        <v>189</v>
      </c>
    </row>
    <row r="141" s="2" customFormat="1" ht="22.2" customHeight="1">
      <c r="A141" s="35"/>
      <c r="B141" s="36"/>
      <c r="C141" s="221" t="s">
        <v>190</v>
      </c>
      <c r="D141" s="221" t="s">
        <v>157</v>
      </c>
      <c r="E141" s="222" t="s">
        <v>191</v>
      </c>
      <c r="F141" s="223" t="s">
        <v>192</v>
      </c>
      <c r="G141" s="224" t="s">
        <v>160</v>
      </c>
      <c r="H141" s="225">
        <v>30</v>
      </c>
      <c r="I141" s="226"/>
      <c r="J141" s="227">
        <f>ROUND(I141*H141,2)</f>
        <v>0</v>
      </c>
      <c r="K141" s="223" t="s">
        <v>161</v>
      </c>
      <c r="L141" s="228"/>
      <c r="M141" s="229" t="s">
        <v>1</v>
      </c>
      <c r="N141" s="230" t="s">
        <v>44</v>
      </c>
      <c r="O141" s="88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3" t="s">
        <v>89</v>
      </c>
      <c r="AT141" s="233" t="s">
        <v>157</v>
      </c>
      <c r="AU141" s="233" t="s">
        <v>86</v>
      </c>
      <c r="AY141" s="14" t="s">
        <v>156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4" t="s">
        <v>86</v>
      </c>
      <c r="BK141" s="234">
        <f>ROUND(I141*H141,2)</f>
        <v>0</v>
      </c>
      <c r="BL141" s="14" t="s">
        <v>86</v>
      </c>
      <c r="BM141" s="233" t="s">
        <v>193</v>
      </c>
    </row>
    <row r="142" s="2" customFormat="1" ht="22.2" customHeight="1">
      <c r="A142" s="35"/>
      <c r="B142" s="36"/>
      <c r="C142" s="221" t="s">
        <v>194</v>
      </c>
      <c r="D142" s="221" t="s">
        <v>157</v>
      </c>
      <c r="E142" s="222" t="s">
        <v>195</v>
      </c>
      <c r="F142" s="223" t="s">
        <v>196</v>
      </c>
      <c r="G142" s="224" t="s">
        <v>160</v>
      </c>
      <c r="H142" s="225">
        <v>790</v>
      </c>
      <c r="I142" s="226"/>
      <c r="J142" s="227">
        <f>ROUND(I142*H142,2)</f>
        <v>0</v>
      </c>
      <c r="K142" s="223" t="s">
        <v>161</v>
      </c>
      <c r="L142" s="228"/>
      <c r="M142" s="229" t="s">
        <v>1</v>
      </c>
      <c r="N142" s="230" t="s">
        <v>44</v>
      </c>
      <c r="O142" s="88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3" t="s">
        <v>89</v>
      </c>
      <c r="AT142" s="233" t="s">
        <v>157</v>
      </c>
      <c r="AU142" s="233" t="s">
        <v>86</v>
      </c>
      <c r="AY142" s="14" t="s">
        <v>156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4" t="s">
        <v>86</v>
      </c>
      <c r="BK142" s="234">
        <f>ROUND(I142*H142,2)</f>
        <v>0</v>
      </c>
      <c r="BL142" s="14" t="s">
        <v>86</v>
      </c>
      <c r="BM142" s="233" t="s">
        <v>197</v>
      </c>
    </row>
    <row r="143" s="2" customFormat="1" ht="22.2" customHeight="1">
      <c r="A143" s="35"/>
      <c r="B143" s="36"/>
      <c r="C143" s="221" t="s">
        <v>198</v>
      </c>
      <c r="D143" s="221" t="s">
        <v>157</v>
      </c>
      <c r="E143" s="222" t="s">
        <v>199</v>
      </c>
      <c r="F143" s="223" t="s">
        <v>200</v>
      </c>
      <c r="G143" s="224" t="s">
        <v>160</v>
      </c>
      <c r="H143" s="225">
        <v>10</v>
      </c>
      <c r="I143" s="226"/>
      <c r="J143" s="227">
        <f>ROUND(I143*H143,2)</f>
        <v>0</v>
      </c>
      <c r="K143" s="223" t="s">
        <v>161</v>
      </c>
      <c r="L143" s="228"/>
      <c r="M143" s="229" t="s">
        <v>1</v>
      </c>
      <c r="N143" s="230" t="s">
        <v>44</v>
      </c>
      <c r="O143" s="88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3" t="s">
        <v>89</v>
      </c>
      <c r="AT143" s="233" t="s">
        <v>157</v>
      </c>
      <c r="AU143" s="233" t="s">
        <v>86</v>
      </c>
      <c r="AY143" s="14" t="s">
        <v>156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4" t="s">
        <v>86</v>
      </c>
      <c r="BK143" s="234">
        <f>ROUND(I143*H143,2)</f>
        <v>0</v>
      </c>
      <c r="BL143" s="14" t="s">
        <v>86</v>
      </c>
      <c r="BM143" s="233" t="s">
        <v>201</v>
      </c>
    </row>
    <row r="144" s="2" customFormat="1" ht="22.2" customHeight="1">
      <c r="A144" s="35"/>
      <c r="B144" s="36"/>
      <c r="C144" s="221" t="s">
        <v>202</v>
      </c>
      <c r="D144" s="221" t="s">
        <v>157</v>
      </c>
      <c r="E144" s="222" t="s">
        <v>203</v>
      </c>
      <c r="F144" s="223" t="s">
        <v>204</v>
      </c>
      <c r="G144" s="224" t="s">
        <v>160</v>
      </c>
      <c r="H144" s="225">
        <v>10</v>
      </c>
      <c r="I144" s="226"/>
      <c r="J144" s="227">
        <f>ROUND(I144*H144,2)</f>
        <v>0</v>
      </c>
      <c r="K144" s="223" t="s">
        <v>161</v>
      </c>
      <c r="L144" s="228"/>
      <c r="M144" s="229" t="s">
        <v>1</v>
      </c>
      <c r="N144" s="230" t="s">
        <v>44</v>
      </c>
      <c r="O144" s="88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3" t="s">
        <v>89</v>
      </c>
      <c r="AT144" s="233" t="s">
        <v>157</v>
      </c>
      <c r="AU144" s="233" t="s">
        <v>86</v>
      </c>
      <c r="AY144" s="14" t="s">
        <v>156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4" t="s">
        <v>86</v>
      </c>
      <c r="BK144" s="234">
        <f>ROUND(I144*H144,2)</f>
        <v>0</v>
      </c>
      <c r="BL144" s="14" t="s">
        <v>86</v>
      </c>
      <c r="BM144" s="233" t="s">
        <v>205</v>
      </c>
    </row>
    <row r="145" s="2" customFormat="1" ht="22.2" customHeight="1">
      <c r="A145" s="35"/>
      <c r="B145" s="36"/>
      <c r="C145" s="221" t="s">
        <v>206</v>
      </c>
      <c r="D145" s="221" t="s">
        <v>157</v>
      </c>
      <c r="E145" s="222" t="s">
        <v>207</v>
      </c>
      <c r="F145" s="223" t="s">
        <v>208</v>
      </c>
      <c r="G145" s="224" t="s">
        <v>160</v>
      </c>
      <c r="H145" s="225">
        <v>10</v>
      </c>
      <c r="I145" s="226"/>
      <c r="J145" s="227">
        <f>ROUND(I145*H145,2)</f>
        <v>0</v>
      </c>
      <c r="K145" s="223" t="s">
        <v>161</v>
      </c>
      <c r="L145" s="228"/>
      <c r="M145" s="229" t="s">
        <v>1</v>
      </c>
      <c r="N145" s="230" t="s">
        <v>44</v>
      </c>
      <c r="O145" s="88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3" t="s">
        <v>89</v>
      </c>
      <c r="AT145" s="233" t="s">
        <v>157</v>
      </c>
      <c r="AU145" s="233" t="s">
        <v>86</v>
      </c>
      <c r="AY145" s="14" t="s">
        <v>156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4" t="s">
        <v>86</v>
      </c>
      <c r="BK145" s="234">
        <f>ROUND(I145*H145,2)</f>
        <v>0</v>
      </c>
      <c r="BL145" s="14" t="s">
        <v>86</v>
      </c>
      <c r="BM145" s="233" t="s">
        <v>209</v>
      </c>
    </row>
    <row r="146" s="2" customFormat="1" ht="22.2" customHeight="1">
      <c r="A146" s="35"/>
      <c r="B146" s="36"/>
      <c r="C146" s="221" t="s">
        <v>210</v>
      </c>
      <c r="D146" s="221" t="s">
        <v>157</v>
      </c>
      <c r="E146" s="222" t="s">
        <v>211</v>
      </c>
      <c r="F146" s="223" t="s">
        <v>212</v>
      </c>
      <c r="G146" s="224" t="s">
        <v>160</v>
      </c>
      <c r="H146" s="225">
        <v>3780</v>
      </c>
      <c r="I146" s="226"/>
      <c r="J146" s="227">
        <f>ROUND(I146*H146,2)</f>
        <v>0</v>
      </c>
      <c r="K146" s="223" t="s">
        <v>161</v>
      </c>
      <c r="L146" s="228"/>
      <c r="M146" s="229" t="s">
        <v>1</v>
      </c>
      <c r="N146" s="230" t="s">
        <v>44</v>
      </c>
      <c r="O146" s="88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3" t="s">
        <v>89</v>
      </c>
      <c r="AT146" s="233" t="s">
        <v>157</v>
      </c>
      <c r="AU146" s="233" t="s">
        <v>86</v>
      </c>
      <c r="AY146" s="14" t="s">
        <v>156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4" t="s">
        <v>86</v>
      </c>
      <c r="BK146" s="234">
        <f>ROUND(I146*H146,2)</f>
        <v>0</v>
      </c>
      <c r="BL146" s="14" t="s">
        <v>86</v>
      </c>
      <c r="BM146" s="233" t="s">
        <v>213</v>
      </c>
    </row>
    <row r="147" s="2" customFormat="1" ht="93" customHeight="1">
      <c r="A147" s="35"/>
      <c r="B147" s="36"/>
      <c r="C147" s="235" t="s">
        <v>8</v>
      </c>
      <c r="D147" s="235" t="s">
        <v>214</v>
      </c>
      <c r="E147" s="236" t="s">
        <v>215</v>
      </c>
      <c r="F147" s="237" t="s">
        <v>216</v>
      </c>
      <c r="G147" s="238" t="s">
        <v>160</v>
      </c>
      <c r="H147" s="239">
        <v>918</v>
      </c>
      <c r="I147" s="240"/>
      <c r="J147" s="241">
        <f>ROUND(I147*H147,2)</f>
        <v>0</v>
      </c>
      <c r="K147" s="237" t="s">
        <v>161</v>
      </c>
      <c r="L147" s="41"/>
      <c r="M147" s="242" t="s">
        <v>1</v>
      </c>
      <c r="N147" s="243" t="s">
        <v>44</v>
      </c>
      <c r="O147" s="88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3" t="s">
        <v>86</v>
      </c>
      <c r="AT147" s="233" t="s">
        <v>214</v>
      </c>
      <c r="AU147" s="233" t="s">
        <v>86</v>
      </c>
      <c r="AY147" s="14" t="s">
        <v>156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4" t="s">
        <v>86</v>
      </c>
      <c r="BK147" s="234">
        <f>ROUND(I147*H147,2)</f>
        <v>0</v>
      </c>
      <c r="BL147" s="14" t="s">
        <v>86</v>
      </c>
      <c r="BM147" s="233" t="s">
        <v>217</v>
      </c>
    </row>
    <row r="148" s="2" customFormat="1" ht="93" customHeight="1">
      <c r="A148" s="35"/>
      <c r="B148" s="36"/>
      <c r="C148" s="235" t="s">
        <v>218</v>
      </c>
      <c r="D148" s="235" t="s">
        <v>214</v>
      </c>
      <c r="E148" s="236" t="s">
        <v>219</v>
      </c>
      <c r="F148" s="237" t="s">
        <v>220</v>
      </c>
      <c r="G148" s="238" t="s">
        <v>160</v>
      </c>
      <c r="H148" s="239">
        <v>242</v>
      </c>
      <c r="I148" s="240"/>
      <c r="J148" s="241">
        <f>ROUND(I148*H148,2)</f>
        <v>0</v>
      </c>
      <c r="K148" s="237" t="s">
        <v>161</v>
      </c>
      <c r="L148" s="41"/>
      <c r="M148" s="242" t="s">
        <v>1</v>
      </c>
      <c r="N148" s="243" t="s">
        <v>44</v>
      </c>
      <c r="O148" s="88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3" t="s">
        <v>86</v>
      </c>
      <c r="AT148" s="233" t="s">
        <v>214</v>
      </c>
      <c r="AU148" s="233" t="s">
        <v>86</v>
      </c>
      <c r="AY148" s="14" t="s">
        <v>156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4" t="s">
        <v>86</v>
      </c>
      <c r="BK148" s="234">
        <f>ROUND(I148*H148,2)</f>
        <v>0</v>
      </c>
      <c r="BL148" s="14" t="s">
        <v>86</v>
      </c>
      <c r="BM148" s="233" t="s">
        <v>221</v>
      </c>
    </row>
    <row r="149" s="2" customFormat="1" ht="93" customHeight="1">
      <c r="A149" s="35"/>
      <c r="B149" s="36"/>
      <c r="C149" s="235" t="s">
        <v>222</v>
      </c>
      <c r="D149" s="235" t="s">
        <v>214</v>
      </c>
      <c r="E149" s="236" t="s">
        <v>223</v>
      </c>
      <c r="F149" s="237" t="s">
        <v>224</v>
      </c>
      <c r="G149" s="238" t="s">
        <v>160</v>
      </c>
      <c r="H149" s="239">
        <v>453</v>
      </c>
      <c r="I149" s="240"/>
      <c r="J149" s="241">
        <f>ROUND(I149*H149,2)</f>
        <v>0</v>
      </c>
      <c r="K149" s="237" t="s">
        <v>161</v>
      </c>
      <c r="L149" s="41"/>
      <c r="M149" s="242" t="s">
        <v>1</v>
      </c>
      <c r="N149" s="243" t="s">
        <v>44</v>
      </c>
      <c r="O149" s="88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3" t="s">
        <v>86</v>
      </c>
      <c r="AT149" s="233" t="s">
        <v>214</v>
      </c>
      <c r="AU149" s="233" t="s">
        <v>86</v>
      </c>
      <c r="AY149" s="14" t="s">
        <v>156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4" t="s">
        <v>86</v>
      </c>
      <c r="BK149" s="234">
        <f>ROUND(I149*H149,2)</f>
        <v>0</v>
      </c>
      <c r="BL149" s="14" t="s">
        <v>86</v>
      </c>
      <c r="BM149" s="233" t="s">
        <v>225</v>
      </c>
    </row>
    <row r="150" s="2" customFormat="1" ht="93" customHeight="1">
      <c r="A150" s="35"/>
      <c r="B150" s="36"/>
      <c r="C150" s="235" t="s">
        <v>226</v>
      </c>
      <c r="D150" s="235" t="s">
        <v>214</v>
      </c>
      <c r="E150" s="236" t="s">
        <v>227</v>
      </c>
      <c r="F150" s="237" t="s">
        <v>228</v>
      </c>
      <c r="G150" s="238" t="s">
        <v>160</v>
      </c>
      <c r="H150" s="239">
        <v>453</v>
      </c>
      <c r="I150" s="240"/>
      <c r="J150" s="241">
        <f>ROUND(I150*H150,2)</f>
        <v>0</v>
      </c>
      <c r="K150" s="237" t="s">
        <v>161</v>
      </c>
      <c r="L150" s="41"/>
      <c r="M150" s="242" t="s">
        <v>1</v>
      </c>
      <c r="N150" s="243" t="s">
        <v>44</v>
      </c>
      <c r="O150" s="88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3" t="s">
        <v>86</v>
      </c>
      <c r="AT150" s="233" t="s">
        <v>214</v>
      </c>
      <c r="AU150" s="233" t="s">
        <v>86</v>
      </c>
      <c r="AY150" s="14" t="s">
        <v>156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4" t="s">
        <v>86</v>
      </c>
      <c r="BK150" s="234">
        <f>ROUND(I150*H150,2)</f>
        <v>0</v>
      </c>
      <c r="BL150" s="14" t="s">
        <v>86</v>
      </c>
      <c r="BM150" s="233" t="s">
        <v>229</v>
      </c>
    </row>
    <row r="151" s="2" customFormat="1" ht="80.4" customHeight="1">
      <c r="A151" s="35"/>
      <c r="B151" s="36"/>
      <c r="C151" s="235" t="s">
        <v>230</v>
      </c>
      <c r="D151" s="235" t="s">
        <v>214</v>
      </c>
      <c r="E151" s="236" t="s">
        <v>231</v>
      </c>
      <c r="F151" s="237" t="s">
        <v>232</v>
      </c>
      <c r="G151" s="238" t="s">
        <v>160</v>
      </c>
      <c r="H151" s="239">
        <v>2361</v>
      </c>
      <c r="I151" s="240"/>
      <c r="J151" s="241">
        <f>ROUND(I151*H151,2)</f>
        <v>0</v>
      </c>
      <c r="K151" s="237" t="s">
        <v>161</v>
      </c>
      <c r="L151" s="41"/>
      <c r="M151" s="242" t="s">
        <v>1</v>
      </c>
      <c r="N151" s="243" t="s">
        <v>44</v>
      </c>
      <c r="O151" s="88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3" t="s">
        <v>86</v>
      </c>
      <c r="AT151" s="233" t="s">
        <v>214</v>
      </c>
      <c r="AU151" s="233" t="s">
        <v>86</v>
      </c>
      <c r="AY151" s="14" t="s">
        <v>156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4" t="s">
        <v>86</v>
      </c>
      <c r="BK151" s="234">
        <f>ROUND(I151*H151,2)</f>
        <v>0</v>
      </c>
      <c r="BL151" s="14" t="s">
        <v>86</v>
      </c>
      <c r="BM151" s="233" t="s">
        <v>233</v>
      </c>
    </row>
    <row r="152" s="2" customFormat="1" ht="57.6" customHeight="1">
      <c r="A152" s="35"/>
      <c r="B152" s="36"/>
      <c r="C152" s="235" t="s">
        <v>234</v>
      </c>
      <c r="D152" s="235" t="s">
        <v>214</v>
      </c>
      <c r="E152" s="236" t="s">
        <v>235</v>
      </c>
      <c r="F152" s="237" t="s">
        <v>236</v>
      </c>
      <c r="G152" s="238" t="s">
        <v>160</v>
      </c>
      <c r="H152" s="239">
        <v>850</v>
      </c>
      <c r="I152" s="240"/>
      <c r="J152" s="241">
        <f>ROUND(I152*H152,2)</f>
        <v>0</v>
      </c>
      <c r="K152" s="237" t="s">
        <v>161</v>
      </c>
      <c r="L152" s="41"/>
      <c r="M152" s="242" t="s">
        <v>1</v>
      </c>
      <c r="N152" s="243" t="s">
        <v>44</v>
      </c>
      <c r="O152" s="88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3" t="s">
        <v>86</v>
      </c>
      <c r="AT152" s="233" t="s">
        <v>214</v>
      </c>
      <c r="AU152" s="233" t="s">
        <v>86</v>
      </c>
      <c r="AY152" s="14" t="s">
        <v>156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4" t="s">
        <v>86</v>
      </c>
      <c r="BK152" s="234">
        <f>ROUND(I152*H152,2)</f>
        <v>0</v>
      </c>
      <c r="BL152" s="14" t="s">
        <v>86</v>
      </c>
      <c r="BM152" s="233" t="s">
        <v>237</v>
      </c>
    </row>
    <row r="153" s="2" customFormat="1" ht="80.4" customHeight="1">
      <c r="A153" s="35"/>
      <c r="B153" s="36"/>
      <c r="C153" s="235" t="s">
        <v>7</v>
      </c>
      <c r="D153" s="235" t="s">
        <v>214</v>
      </c>
      <c r="E153" s="236" t="s">
        <v>238</v>
      </c>
      <c r="F153" s="237" t="s">
        <v>239</v>
      </c>
      <c r="G153" s="238" t="s">
        <v>240</v>
      </c>
      <c r="H153" s="239">
        <v>2</v>
      </c>
      <c r="I153" s="240"/>
      <c r="J153" s="241">
        <f>ROUND(I153*H153,2)</f>
        <v>0</v>
      </c>
      <c r="K153" s="237" t="s">
        <v>161</v>
      </c>
      <c r="L153" s="41"/>
      <c r="M153" s="242" t="s">
        <v>1</v>
      </c>
      <c r="N153" s="243" t="s">
        <v>44</v>
      </c>
      <c r="O153" s="88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3" t="s">
        <v>86</v>
      </c>
      <c r="AT153" s="233" t="s">
        <v>214</v>
      </c>
      <c r="AU153" s="233" t="s">
        <v>86</v>
      </c>
      <c r="AY153" s="14" t="s">
        <v>156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4" t="s">
        <v>86</v>
      </c>
      <c r="BK153" s="234">
        <f>ROUND(I153*H153,2)</f>
        <v>0</v>
      </c>
      <c r="BL153" s="14" t="s">
        <v>86</v>
      </c>
      <c r="BM153" s="233" t="s">
        <v>241</v>
      </c>
    </row>
    <row r="154" s="2" customFormat="1" ht="80.4" customHeight="1">
      <c r="A154" s="35"/>
      <c r="B154" s="36"/>
      <c r="C154" s="235" t="s">
        <v>242</v>
      </c>
      <c r="D154" s="235" t="s">
        <v>214</v>
      </c>
      <c r="E154" s="236" t="s">
        <v>243</v>
      </c>
      <c r="F154" s="237" t="s">
        <v>244</v>
      </c>
      <c r="G154" s="238" t="s">
        <v>240</v>
      </c>
      <c r="H154" s="239">
        <v>4</v>
      </c>
      <c r="I154" s="240"/>
      <c r="J154" s="241">
        <f>ROUND(I154*H154,2)</f>
        <v>0</v>
      </c>
      <c r="K154" s="237" t="s">
        <v>161</v>
      </c>
      <c r="L154" s="41"/>
      <c r="M154" s="242" t="s">
        <v>1</v>
      </c>
      <c r="N154" s="243" t="s">
        <v>44</v>
      </c>
      <c r="O154" s="88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3" t="s">
        <v>86</v>
      </c>
      <c r="AT154" s="233" t="s">
        <v>214</v>
      </c>
      <c r="AU154" s="233" t="s">
        <v>86</v>
      </c>
      <c r="AY154" s="14" t="s">
        <v>156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4" t="s">
        <v>86</v>
      </c>
      <c r="BK154" s="234">
        <f>ROUND(I154*H154,2)</f>
        <v>0</v>
      </c>
      <c r="BL154" s="14" t="s">
        <v>86</v>
      </c>
      <c r="BM154" s="233" t="s">
        <v>245</v>
      </c>
    </row>
    <row r="155" s="2" customFormat="1" ht="80.4" customHeight="1">
      <c r="A155" s="35"/>
      <c r="B155" s="36"/>
      <c r="C155" s="235" t="s">
        <v>246</v>
      </c>
      <c r="D155" s="235" t="s">
        <v>214</v>
      </c>
      <c r="E155" s="236" t="s">
        <v>247</v>
      </c>
      <c r="F155" s="237" t="s">
        <v>248</v>
      </c>
      <c r="G155" s="238" t="s">
        <v>240</v>
      </c>
      <c r="H155" s="239">
        <v>6</v>
      </c>
      <c r="I155" s="240"/>
      <c r="J155" s="241">
        <f>ROUND(I155*H155,2)</f>
        <v>0</v>
      </c>
      <c r="K155" s="237" t="s">
        <v>161</v>
      </c>
      <c r="L155" s="41"/>
      <c r="M155" s="242" t="s">
        <v>1</v>
      </c>
      <c r="N155" s="243" t="s">
        <v>44</v>
      </c>
      <c r="O155" s="88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3" t="s">
        <v>86</v>
      </c>
      <c r="AT155" s="233" t="s">
        <v>214</v>
      </c>
      <c r="AU155" s="233" t="s">
        <v>86</v>
      </c>
      <c r="AY155" s="14" t="s">
        <v>156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4" t="s">
        <v>86</v>
      </c>
      <c r="BK155" s="234">
        <f>ROUND(I155*H155,2)</f>
        <v>0</v>
      </c>
      <c r="BL155" s="14" t="s">
        <v>86</v>
      </c>
      <c r="BM155" s="233" t="s">
        <v>249</v>
      </c>
    </row>
    <row r="156" s="2" customFormat="1" ht="80.4" customHeight="1">
      <c r="A156" s="35"/>
      <c r="B156" s="36"/>
      <c r="C156" s="235" t="s">
        <v>250</v>
      </c>
      <c r="D156" s="235" t="s">
        <v>214</v>
      </c>
      <c r="E156" s="236" t="s">
        <v>251</v>
      </c>
      <c r="F156" s="237" t="s">
        <v>252</v>
      </c>
      <c r="G156" s="238" t="s">
        <v>240</v>
      </c>
      <c r="H156" s="239">
        <v>2</v>
      </c>
      <c r="I156" s="240"/>
      <c r="J156" s="241">
        <f>ROUND(I156*H156,2)</f>
        <v>0</v>
      </c>
      <c r="K156" s="237" t="s">
        <v>161</v>
      </c>
      <c r="L156" s="41"/>
      <c r="M156" s="242" t="s">
        <v>1</v>
      </c>
      <c r="N156" s="243" t="s">
        <v>44</v>
      </c>
      <c r="O156" s="88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3" t="s">
        <v>86</v>
      </c>
      <c r="AT156" s="233" t="s">
        <v>214</v>
      </c>
      <c r="AU156" s="233" t="s">
        <v>86</v>
      </c>
      <c r="AY156" s="14" t="s">
        <v>156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4" t="s">
        <v>86</v>
      </c>
      <c r="BK156" s="234">
        <f>ROUND(I156*H156,2)</f>
        <v>0</v>
      </c>
      <c r="BL156" s="14" t="s">
        <v>86</v>
      </c>
      <c r="BM156" s="233" t="s">
        <v>253</v>
      </c>
    </row>
    <row r="157" s="2" customFormat="1" ht="80.4" customHeight="1">
      <c r="A157" s="35"/>
      <c r="B157" s="36"/>
      <c r="C157" s="235" t="s">
        <v>254</v>
      </c>
      <c r="D157" s="235" t="s">
        <v>214</v>
      </c>
      <c r="E157" s="236" t="s">
        <v>255</v>
      </c>
      <c r="F157" s="237" t="s">
        <v>256</v>
      </c>
      <c r="G157" s="238" t="s">
        <v>240</v>
      </c>
      <c r="H157" s="239">
        <v>2</v>
      </c>
      <c r="I157" s="240"/>
      <c r="J157" s="241">
        <f>ROUND(I157*H157,2)</f>
        <v>0</v>
      </c>
      <c r="K157" s="237" t="s">
        <v>161</v>
      </c>
      <c r="L157" s="41"/>
      <c r="M157" s="242" t="s">
        <v>1</v>
      </c>
      <c r="N157" s="243" t="s">
        <v>44</v>
      </c>
      <c r="O157" s="88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3" t="s">
        <v>86</v>
      </c>
      <c r="AT157" s="233" t="s">
        <v>214</v>
      </c>
      <c r="AU157" s="233" t="s">
        <v>86</v>
      </c>
      <c r="AY157" s="14" t="s">
        <v>156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4" t="s">
        <v>86</v>
      </c>
      <c r="BK157" s="234">
        <f>ROUND(I157*H157,2)</f>
        <v>0</v>
      </c>
      <c r="BL157" s="14" t="s">
        <v>86</v>
      </c>
      <c r="BM157" s="233" t="s">
        <v>257</v>
      </c>
    </row>
    <row r="158" s="2" customFormat="1" ht="80.4" customHeight="1">
      <c r="A158" s="35"/>
      <c r="B158" s="36"/>
      <c r="C158" s="235" t="s">
        <v>258</v>
      </c>
      <c r="D158" s="235" t="s">
        <v>214</v>
      </c>
      <c r="E158" s="236" t="s">
        <v>259</v>
      </c>
      <c r="F158" s="237" t="s">
        <v>260</v>
      </c>
      <c r="G158" s="238" t="s">
        <v>240</v>
      </c>
      <c r="H158" s="239">
        <v>2</v>
      </c>
      <c r="I158" s="240"/>
      <c r="J158" s="241">
        <f>ROUND(I158*H158,2)</f>
        <v>0</v>
      </c>
      <c r="K158" s="237" t="s">
        <v>161</v>
      </c>
      <c r="L158" s="41"/>
      <c r="M158" s="242" t="s">
        <v>1</v>
      </c>
      <c r="N158" s="243" t="s">
        <v>44</v>
      </c>
      <c r="O158" s="88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3" t="s">
        <v>86</v>
      </c>
      <c r="AT158" s="233" t="s">
        <v>214</v>
      </c>
      <c r="AU158" s="233" t="s">
        <v>86</v>
      </c>
      <c r="AY158" s="14" t="s">
        <v>156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4" t="s">
        <v>86</v>
      </c>
      <c r="BK158" s="234">
        <f>ROUND(I158*H158,2)</f>
        <v>0</v>
      </c>
      <c r="BL158" s="14" t="s">
        <v>86</v>
      </c>
      <c r="BM158" s="233" t="s">
        <v>261</v>
      </c>
    </row>
    <row r="159" s="2" customFormat="1" ht="70.2" customHeight="1">
      <c r="A159" s="35"/>
      <c r="B159" s="36"/>
      <c r="C159" s="235" t="s">
        <v>262</v>
      </c>
      <c r="D159" s="235" t="s">
        <v>214</v>
      </c>
      <c r="E159" s="236" t="s">
        <v>263</v>
      </c>
      <c r="F159" s="237" t="s">
        <v>264</v>
      </c>
      <c r="G159" s="238" t="s">
        <v>240</v>
      </c>
      <c r="H159" s="239">
        <v>18</v>
      </c>
      <c r="I159" s="240"/>
      <c r="J159" s="241">
        <f>ROUND(I159*H159,2)</f>
        <v>0</v>
      </c>
      <c r="K159" s="237" t="s">
        <v>161</v>
      </c>
      <c r="L159" s="41"/>
      <c r="M159" s="242" t="s">
        <v>1</v>
      </c>
      <c r="N159" s="243" t="s">
        <v>44</v>
      </c>
      <c r="O159" s="88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3" t="s">
        <v>86</v>
      </c>
      <c r="AT159" s="233" t="s">
        <v>214</v>
      </c>
      <c r="AU159" s="233" t="s">
        <v>86</v>
      </c>
      <c r="AY159" s="14" t="s">
        <v>156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4" t="s">
        <v>86</v>
      </c>
      <c r="BK159" s="234">
        <f>ROUND(I159*H159,2)</f>
        <v>0</v>
      </c>
      <c r="BL159" s="14" t="s">
        <v>86</v>
      </c>
      <c r="BM159" s="233" t="s">
        <v>265</v>
      </c>
    </row>
    <row r="160" s="2" customFormat="1" ht="45" customHeight="1">
      <c r="A160" s="35"/>
      <c r="B160" s="36"/>
      <c r="C160" s="235" t="s">
        <v>266</v>
      </c>
      <c r="D160" s="235" t="s">
        <v>214</v>
      </c>
      <c r="E160" s="236" t="s">
        <v>267</v>
      </c>
      <c r="F160" s="237" t="s">
        <v>268</v>
      </c>
      <c r="G160" s="238" t="s">
        <v>240</v>
      </c>
      <c r="H160" s="239">
        <v>32</v>
      </c>
      <c r="I160" s="240"/>
      <c r="J160" s="241">
        <f>ROUND(I160*H160,2)</f>
        <v>0</v>
      </c>
      <c r="K160" s="237" t="s">
        <v>161</v>
      </c>
      <c r="L160" s="41"/>
      <c r="M160" s="242" t="s">
        <v>1</v>
      </c>
      <c r="N160" s="243" t="s">
        <v>44</v>
      </c>
      <c r="O160" s="88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3" t="s">
        <v>86</v>
      </c>
      <c r="AT160" s="233" t="s">
        <v>214</v>
      </c>
      <c r="AU160" s="233" t="s">
        <v>86</v>
      </c>
      <c r="AY160" s="14" t="s">
        <v>156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4" t="s">
        <v>86</v>
      </c>
      <c r="BK160" s="234">
        <f>ROUND(I160*H160,2)</f>
        <v>0</v>
      </c>
      <c r="BL160" s="14" t="s">
        <v>86</v>
      </c>
      <c r="BM160" s="233" t="s">
        <v>269</v>
      </c>
    </row>
    <row r="161" s="2" customFormat="1" ht="70.2" customHeight="1">
      <c r="A161" s="35"/>
      <c r="B161" s="36"/>
      <c r="C161" s="235" t="s">
        <v>270</v>
      </c>
      <c r="D161" s="235" t="s">
        <v>214</v>
      </c>
      <c r="E161" s="236" t="s">
        <v>271</v>
      </c>
      <c r="F161" s="237" t="s">
        <v>272</v>
      </c>
      <c r="G161" s="238" t="s">
        <v>240</v>
      </c>
      <c r="H161" s="239">
        <v>24</v>
      </c>
      <c r="I161" s="240"/>
      <c r="J161" s="241">
        <f>ROUND(I161*H161,2)</f>
        <v>0</v>
      </c>
      <c r="K161" s="237" t="s">
        <v>161</v>
      </c>
      <c r="L161" s="41"/>
      <c r="M161" s="242" t="s">
        <v>1</v>
      </c>
      <c r="N161" s="243" t="s">
        <v>44</v>
      </c>
      <c r="O161" s="88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3" t="s">
        <v>86</v>
      </c>
      <c r="AT161" s="233" t="s">
        <v>214</v>
      </c>
      <c r="AU161" s="233" t="s">
        <v>86</v>
      </c>
      <c r="AY161" s="14" t="s">
        <v>156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4" t="s">
        <v>86</v>
      </c>
      <c r="BK161" s="234">
        <f>ROUND(I161*H161,2)</f>
        <v>0</v>
      </c>
      <c r="BL161" s="14" t="s">
        <v>86</v>
      </c>
      <c r="BM161" s="233" t="s">
        <v>273</v>
      </c>
    </row>
    <row r="162" s="2" customFormat="1" ht="45" customHeight="1">
      <c r="A162" s="35"/>
      <c r="B162" s="36"/>
      <c r="C162" s="221" t="s">
        <v>274</v>
      </c>
      <c r="D162" s="221" t="s">
        <v>157</v>
      </c>
      <c r="E162" s="222" t="s">
        <v>275</v>
      </c>
      <c r="F162" s="223" t="s">
        <v>276</v>
      </c>
      <c r="G162" s="224" t="s">
        <v>240</v>
      </c>
      <c r="H162" s="225">
        <v>24</v>
      </c>
      <c r="I162" s="226"/>
      <c r="J162" s="227">
        <f>ROUND(I162*H162,2)</f>
        <v>0</v>
      </c>
      <c r="K162" s="223" t="s">
        <v>161</v>
      </c>
      <c r="L162" s="228"/>
      <c r="M162" s="229" t="s">
        <v>1</v>
      </c>
      <c r="N162" s="230" t="s">
        <v>44</v>
      </c>
      <c r="O162" s="88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3" t="s">
        <v>89</v>
      </c>
      <c r="AT162" s="233" t="s">
        <v>157</v>
      </c>
      <c r="AU162" s="233" t="s">
        <v>86</v>
      </c>
      <c r="AY162" s="14" t="s">
        <v>156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4" t="s">
        <v>86</v>
      </c>
      <c r="BK162" s="234">
        <f>ROUND(I162*H162,2)</f>
        <v>0</v>
      </c>
      <c r="BL162" s="14" t="s">
        <v>86</v>
      </c>
      <c r="BM162" s="233" t="s">
        <v>277</v>
      </c>
    </row>
    <row r="163" s="2" customFormat="1" ht="22.2" customHeight="1">
      <c r="A163" s="35"/>
      <c r="B163" s="36"/>
      <c r="C163" s="221" t="s">
        <v>278</v>
      </c>
      <c r="D163" s="221" t="s">
        <v>157</v>
      </c>
      <c r="E163" s="222" t="s">
        <v>279</v>
      </c>
      <c r="F163" s="223" t="s">
        <v>280</v>
      </c>
      <c r="G163" s="224" t="s">
        <v>240</v>
      </c>
      <c r="H163" s="225">
        <v>30</v>
      </c>
      <c r="I163" s="226"/>
      <c r="J163" s="227">
        <f>ROUND(I163*H163,2)</f>
        <v>0</v>
      </c>
      <c r="K163" s="223" t="s">
        <v>161</v>
      </c>
      <c r="L163" s="228"/>
      <c r="M163" s="229" t="s">
        <v>1</v>
      </c>
      <c r="N163" s="230" t="s">
        <v>44</v>
      </c>
      <c r="O163" s="88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3" t="s">
        <v>186</v>
      </c>
      <c r="AT163" s="233" t="s">
        <v>157</v>
      </c>
      <c r="AU163" s="233" t="s">
        <v>86</v>
      </c>
      <c r="AY163" s="14" t="s">
        <v>156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4" t="s">
        <v>86</v>
      </c>
      <c r="BK163" s="234">
        <f>ROUND(I163*H163,2)</f>
        <v>0</v>
      </c>
      <c r="BL163" s="14" t="s">
        <v>170</v>
      </c>
      <c r="BM163" s="233" t="s">
        <v>281</v>
      </c>
    </row>
    <row r="164" s="2" customFormat="1" ht="34.8" customHeight="1">
      <c r="A164" s="35"/>
      <c r="B164" s="36"/>
      <c r="C164" s="235" t="s">
        <v>282</v>
      </c>
      <c r="D164" s="235" t="s">
        <v>214</v>
      </c>
      <c r="E164" s="236" t="s">
        <v>283</v>
      </c>
      <c r="F164" s="237" t="s">
        <v>284</v>
      </c>
      <c r="G164" s="238" t="s">
        <v>240</v>
      </c>
      <c r="H164" s="239">
        <v>30</v>
      </c>
      <c r="I164" s="240"/>
      <c r="J164" s="241">
        <f>ROUND(I164*H164,2)</f>
        <v>0</v>
      </c>
      <c r="K164" s="237" t="s">
        <v>161</v>
      </c>
      <c r="L164" s="41"/>
      <c r="M164" s="242" t="s">
        <v>1</v>
      </c>
      <c r="N164" s="243" t="s">
        <v>44</v>
      </c>
      <c r="O164" s="88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3" t="s">
        <v>285</v>
      </c>
      <c r="AT164" s="233" t="s">
        <v>214</v>
      </c>
      <c r="AU164" s="233" t="s">
        <v>86</v>
      </c>
      <c r="AY164" s="14" t="s">
        <v>156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4" t="s">
        <v>86</v>
      </c>
      <c r="BK164" s="234">
        <f>ROUND(I164*H164,2)</f>
        <v>0</v>
      </c>
      <c r="BL164" s="14" t="s">
        <v>285</v>
      </c>
      <c r="BM164" s="233" t="s">
        <v>286</v>
      </c>
    </row>
    <row r="165" s="2" customFormat="1" ht="13.8" customHeight="1">
      <c r="A165" s="35"/>
      <c r="B165" s="36"/>
      <c r="C165" s="235" t="s">
        <v>287</v>
      </c>
      <c r="D165" s="235" t="s">
        <v>214</v>
      </c>
      <c r="E165" s="236" t="s">
        <v>288</v>
      </c>
      <c r="F165" s="237" t="s">
        <v>289</v>
      </c>
      <c r="G165" s="238" t="s">
        <v>240</v>
      </c>
      <c r="H165" s="239">
        <v>16</v>
      </c>
      <c r="I165" s="240"/>
      <c r="J165" s="241">
        <f>ROUND(I165*H165,2)</f>
        <v>0</v>
      </c>
      <c r="K165" s="237" t="s">
        <v>161</v>
      </c>
      <c r="L165" s="41"/>
      <c r="M165" s="242" t="s">
        <v>1</v>
      </c>
      <c r="N165" s="243" t="s">
        <v>44</v>
      </c>
      <c r="O165" s="88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3" t="s">
        <v>285</v>
      </c>
      <c r="AT165" s="233" t="s">
        <v>214</v>
      </c>
      <c r="AU165" s="233" t="s">
        <v>86</v>
      </c>
      <c r="AY165" s="14" t="s">
        <v>156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4" t="s">
        <v>86</v>
      </c>
      <c r="BK165" s="234">
        <f>ROUND(I165*H165,2)</f>
        <v>0</v>
      </c>
      <c r="BL165" s="14" t="s">
        <v>285</v>
      </c>
      <c r="BM165" s="233" t="s">
        <v>290</v>
      </c>
    </row>
    <row r="166" s="2" customFormat="1" ht="13.8" customHeight="1">
      <c r="A166" s="35"/>
      <c r="B166" s="36"/>
      <c r="C166" s="235" t="s">
        <v>291</v>
      </c>
      <c r="D166" s="235" t="s">
        <v>214</v>
      </c>
      <c r="E166" s="236" t="s">
        <v>292</v>
      </c>
      <c r="F166" s="237" t="s">
        <v>293</v>
      </c>
      <c r="G166" s="238" t="s">
        <v>294</v>
      </c>
      <c r="H166" s="239">
        <v>256</v>
      </c>
      <c r="I166" s="240"/>
      <c r="J166" s="241">
        <f>ROUND(I166*H166,2)</f>
        <v>0</v>
      </c>
      <c r="K166" s="237" t="s">
        <v>161</v>
      </c>
      <c r="L166" s="41"/>
      <c r="M166" s="242" t="s">
        <v>1</v>
      </c>
      <c r="N166" s="243" t="s">
        <v>44</v>
      </c>
      <c r="O166" s="88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3" t="s">
        <v>295</v>
      </c>
      <c r="AT166" s="233" t="s">
        <v>214</v>
      </c>
      <c r="AU166" s="233" t="s">
        <v>86</v>
      </c>
      <c r="AY166" s="14" t="s">
        <v>156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4" t="s">
        <v>86</v>
      </c>
      <c r="BK166" s="234">
        <f>ROUND(I166*H166,2)</f>
        <v>0</v>
      </c>
      <c r="BL166" s="14" t="s">
        <v>295</v>
      </c>
      <c r="BM166" s="233" t="s">
        <v>296</v>
      </c>
    </row>
    <row r="167" s="2" customFormat="1" ht="22.2" customHeight="1">
      <c r="A167" s="35"/>
      <c r="B167" s="36"/>
      <c r="C167" s="235" t="s">
        <v>297</v>
      </c>
      <c r="D167" s="235" t="s">
        <v>214</v>
      </c>
      <c r="E167" s="236" t="s">
        <v>298</v>
      </c>
      <c r="F167" s="237" t="s">
        <v>299</v>
      </c>
      <c r="G167" s="238" t="s">
        <v>240</v>
      </c>
      <c r="H167" s="239">
        <v>8</v>
      </c>
      <c r="I167" s="240"/>
      <c r="J167" s="241">
        <f>ROUND(I167*H167,2)</f>
        <v>0</v>
      </c>
      <c r="K167" s="237" t="s">
        <v>161</v>
      </c>
      <c r="L167" s="41"/>
      <c r="M167" s="242" t="s">
        <v>1</v>
      </c>
      <c r="N167" s="243" t="s">
        <v>44</v>
      </c>
      <c r="O167" s="88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3" t="s">
        <v>86</v>
      </c>
      <c r="AT167" s="233" t="s">
        <v>214</v>
      </c>
      <c r="AU167" s="233" t="s">
        <v>86</v>
      </c>
      <c r="AY167" s="14" t="s">
        <v>156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4" t="s">
        <v>86</v>
      </c>
      <c r="BK167" s="234">
        <f>ROUND(I167*H167,2)</f>
        <v>0</v>
      </c>
      <c r="BL167" s="14" t="s">
        <v>86</v>
      </c>
      <c r="BM167" s="233" t="s">
        <v>300</v>
      </c>
    </row>
    <row r="168" s="2" customFormat="1" ht="22.2" customHeight="1">
      <c r="A168" s="35"/>
      <c r="B168" s="36"/>
      <c r="C168" s="235" t="s">
        <v>301</v>
      </c>
      <c r="D168" s="235" t="s">
        <v>214</v>
      </c>
      <c r="E168" s="236" t="s">
        <v>302</v>
      </c>
      <c r="F168" s="237" t="s">
        <v>303</v>
      </c>
      <c r="G168" s="238" t="s">
        <v>160</v>
      </c>
      <c r="H168" s="239">
        <v>3780</v>
      </c>
      <c r="I168" s="240"/>
      <c r="J168" s="241">
        <f>ROUND(I168*H168,2)</f>
        <v>0</v>
      </c>
      <c r="K168" s="237" t="s">
        <v>161</v>
      </c>
      <c r="L168" s="41"/>
      <c r="M168" s="242" t="s">
        <v>1</v>
      </c>
      <c r="N168" s="243" t="s">
        <v>44</v>
      </c>
      <c r="O168" s="88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3" t="s">
        <v>86</v>
      </c>
      <c r="AT168" s="233" t="s">
        <v>214</v>
      </c>
      <c r="AU168" s="233" t="s">
        <v>86</v>
      </c>
      <c r="AY168" s="14" t="s">
        <v>156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4" t="s">
        <v>86</v>
      </c>
      <c r="BK168" s="234">
        <f>ROUND(I168*H168,2)</f>
        <v>0</v>
      </c>
      <c r="BL168" s="14" t="s">
        <v>86</v>
      </c>
      <c r="BM168" s="233" t="s">
        <v>304</v>
      </c>
    </row>
    <row r="169" s="2" customFormat="1" ht="22.2" customHeight="1">
      <c r="A169" s="35"/>
      <c r="B169" s="36"/>
      <c r="C169" s="221" t="s">
        <v>305</v>
      </c>
      <c r="D169" s="221" t="s">
        <v>157</v>
      </c>
      <c r="E169" s="222" t="s">
        <v>306</v>
      </c>
      <c r="F169" s="223" t="s">
        <v>307</v>
      </c>
      <c r="G169" s="224" t="s">
        <v>240</v>
      </c>
      <c r="H169" s="225">
        <v>14</v>
      </c>
      <c r="I169" s="226"/>
      <c r="J169" s="227">
        <f>ROUND(I169*H169,2)</f>
        <v>0</v>
      </c>
      <c r="K169" s="223" t="s">
        <v>161</v>
      </c>
      <c r="L169" s="228"/>
      <c r="M169" s="229" t="s">
        <v>1</v>
      </c>
      <c r="N169" s="230" t="s">
        <v>44</v>
      </c>
      <c r="O169" s="88"/>
      <c r="P169" s="231">
        <f>O169*H169</f>
        <v>0</v>
      </c>
      <c r="Q169" s="231">
        <v>0</v>
      </c>
      <c r="R169" s="231">
        <f>Q169*H169</f>
        <v>0</v>
      </c>
      <c r="S169" s="231">
        <v>0</v>
      </c>
      <c r="T169" s="23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3" t="s">
        <v>308</v>
      </c>
      <c r="AT169" s="233" t="s">
        <v>157</v>
      </c>
      <c r="AU169" s="233" t="s">
        <v>86</v>
      </c>
      <c r="AY169" s="14" t="s">
        <v>156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4" t="s">
        <v>86</v>
      </c>
      <c r="BK169" s="234">
        <f>ROUND(I169*H169,2)</f>
        <v>0</v>
      </c>
      <c r="BL169" s="14" t="s">
        <v>285</v>
      </c>
      <c r="BM169" s="233" t="s">
        <v>309</v>
      </c>
    </row>
    <row r="170" s="2" customFormat="1" ht="22.2" customHeight="1">
      <c r="A170" s="35"/>
      <c r="B170" s="36"/>
      <c r="C170" s="235" t="s">
        <v>310</v>
      </c>
      <c r="D170" s="235" t="s">
        <v>214</v>
      </c>
      <c r="E170" s="236" t="s">
        <v>311</v>
      </c>
      <c r="F170" s="237" t="s">
        <v>312</v>
      </c>
      <c r="G170" s="238" t="s">
        <v>240</v>
      </c>
      <c r="H170" s="239">
        <v>12</v>
      </c>
      <c r="I170" s="240"/>
      <c r="J170" s="241">
        <f>ROUND(I170*H170,2)</f>
        <v>0</v>
      </c>
      <c r="K170" s="237" t="s">
        <v>161</v>
      </c>
      <c r="L170" s="41"/>
      <c r="M170" s="242" t="s">
        <v>1</v>
      </c>
      <c r="N170" s="243" t="s">
        <v>44</v>
      </c>
      <c r="O170" s="88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3" t="s">
        <v>86</v>
      </c>
      <c r="AT170" s="233" t="s">
        <v>214</v>
      </c>
      <c r="AU170" s="233" t="s">
        <v>86</v>
      </c>
      <c r="AY170" s="14" t="s">
        <v>156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4" t="s">
        <v>86</v>
      </c>
      <c r="BK170" s="234">
        <f>ROUND(I170*H170,2)</f>
        <v>0</v>
      </c>
      <c r="BL170" s="14" t="s">
        <v>86</v>
      </c>
      <c r="BM170" s="233" t="s">
        <v>313</v>
      </c>
    </row>
    <row r="171" s="2" customFormat="1" ht="13.8" customHeight="1">
      <c r="A171" s="35"/>
      <c r="B171" s="36"/>
      <c r="C171" s="235" t="s">
        <v>314</v>
      </c>
      <c r="D171" s="235" t="s">
        <v>214</v>
      </c>
      <c r="E171" s="236" t="s">
        <v>315</v>
      </c>
      <c r="F171" s="237" t="s">
        <v>316</v>
      </c>
      <c r="G171" s="238" t="s">
        <v>240</v>
      </c>
      <c r="H171" s="239">
        <v>2</v>
      </c>
      <c r="I171" s="240"/>
      <c r="J171" s="241">
        <f>ROUND(I171*H171,2)</f>
        <v>0</v>
      </c>
      <c r="K171" s="237" t="s">
        <v>161</v>
      </c>
      <c r="L171" s="41"/>
      <c r="M171" s="242" t="s">
        <v>1</v>
      </c>
      <c r="N171" s="243" t="s">
        <v>44</v>
      </c>
      <c r="O171" s="88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3" t="s">
        <v>86</v>
      </c>
      <c r="AT171" s="233" t="s">
        <v>214</v>
      </c>
      <c r="AU171" s="233" t="s">
        <v>86</v>
      </c>
      <c r="AY171" s="14" t="s">
        <v>156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4" t="s">
        <v>86</v>
      </c>
      <c r="BK171" s="234">
        <f>ROUND(I171*H171,2)</f>
        <v>0</v>
      </c>
      <c r="BL171" s="14" t="s">
        <v>86</v>
      </c>
      <c r="BM171" s="233" t="s">
        <v>317</v>
      </c>
    </row>
    <row r="172" s="2" customFormat="1" ht="13.8" customHeight="1">
      <c r="A172" s="35"/>
      <c r="B172" s="36"/>
      <c r="C172" s="235" t="s">
        <v>318</v>
      </c>
      <c r="D172" s="235" t="s">
        <v>214</v>
      </c>
      <c r="E172" s="236" t="s">
        <v>319</v>
      </c>
      <c r="F172" s="237" t="s">
        <v>320</v>
      </c>
      <c r="G172" s="238" t="s">
        <v>240</v>
      </c>
      <c r="H172" s="239">
        <v>1</v>
      </c>
      <c r="I172" s="240"/>
      <c r="J172" s="241">
        <f>ROUND(I172*H172,2)</f>
        <v>0</v>
      </c>
      <c r="K172" s="237" t="s">
        <v>161</v>
      </c>
      <c r="L172" s="41"/>
      <c r="M172" s="242" t="s">
        <v>1</v>
      </c>
      <c r="N172" s="243" t="s">
        <v>44</v>
      </c>
      <c r="O172" s="88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3" t="s">
        <v>86</v>
      </c>
      <c r="AT172" s="233" t="s">
        <v>214</v>
      </c>
      <c r="AU172" s="233" t="s">
        <v>86</v>
      </c>
      <c r="AY172" s="14" t="s">
        <v>156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4" t="s">
        <v>86</v>
      </c>
      <c r="BK172" s="234">
        <f>ROUND(I172*H172,2)</f>
        <v>0</v>
      </c>
      <c r="BL172" s="14" t="s">
        <v>86</v>
      </c>
      <c r="BM172" s="233" t="s">
        <v>321</v>
      </c>
    </row>
    <row r="173" s="2" customFormat="1" ht="22.2" customHeight="1">
      <c r="A173" s="35"/>
      <c r="B173" s="36"/>
      <c r="C173" s="235" t="s">
        <v>322</v>
      </c>
      <c r="D173" s="235" t="s">
        <v>214</v>
      </c>
      <c r="E173" s="236" t="s">
        <v>323</v>
      </c>
      <c r="F173" s="237" t="s">
        <v>324</v>
      </c>
      <c r="G173" s="238" t="s">
        <v>160</v>
      </c>
      <c r="H173" s="239">
        <v>1780</v>
      </c>
      <c r="I173" s="240"/>
      <c r="J173" s="241">
        <f>ROUND(I173*H173,2)</f>
        <v>0</v>
      </c>
      <c r="K173" s="237" t="s">
        <v>161</v>
      </c>
      <c r="L173" s="41"/>
      <c r="M173" s="242" t="s">
        <v>1</v>
      </c>
      <c r="N173" s="243" t="s">
        <v>44</v>
      </c>
      <c r="O173" s="88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3" t="s">
        <v>86</v>
      </c>
      <c r="AT173" s="233" t="s">
        <v>214</v>
      </c>
      <c r="AU173" s="233" t="s">
        <v>86</v>
      </c>
      <c r="AY173" s="14" t="s">
        <v>156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4" t="s">
        <v>86</v>
      </c>
      <c r="BK173" s="234">
        <f>ROUND(I173*H173,2)</f>
        <v>0</v>
      </c>
      <c r="BL173" s="14" t="s">
        <v>86</v>
      </c>
      <c r="BM173" s="233" t="s">
        <v>325</v>
      </c>
    </row>
    <row r="174" s="2" customFormat="1" ht="13.8" customHeight="1">
      <c r="A174" s="35"/>
      <c r="B174" s="36"/>
      <c r="C174" s="235" t="s">
        <v>326</v>
      </c>
      <c r="D174" s="235" t="s">
        <v>214</v>
      </c>
      <c r="E174" s="236" t="s">
        <v>327</v>
      </c>
      <c r="F174" s="237" t="s">
        <v>328</v>
      </c>
      <c r="G174" s="238" t="s">
        <v>329</v>
      </c>
      <c r="H174" s="239">
        <v>3.7799999999999998</v>
      </c>
      <c r="I174" s="240"/>
      <c r="J174" s="241">
        <f>ROUND(I174*H174,2)</f>
        <v>0</v>
      </c>
      <c r="K174" s="237" t="s">
        <v>161</v>
      </c>
      <c r="L174" s="41"/>
      <c r="M174" s="242" t="s">
        <v>1</v>
      </c>
      <c r="N174" s="243" t="s">
        <v>44</v>
      </c>
      <c r="O174" s="88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3" t="s">
        <v>86</v>
      </c>
      <c r="AT174" s="233" t="s">
        <v>214</v>
      </c>
      <c r="AU174" s="233" t="s">
        <v>86</v>
      </c>
      <c r="AY174" s="14" t="s">
        <v>156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4" t="s">
        <v>86</v>
      </c>
      <c r="BK174" s="234">
        <f>ROUND(I174*H174,2)</f>
        <v>0</v>
      </c>
      <c r="BL174" s="14" t="s">
        <v>86</v>
      </c>
      <c r="BM174" s="233" t="s">
        <v>330</v>
      </c>
    </row>
    <row r="175" s="2" customFormat="1" ht="22.2" customHeight="1">
      <c r="A175" s="35"/>
      <c r="B175" s="36"/>
      <c r="C175" s="221" t="s">
        <v>331</v>
      </c>
      <c r="D175" s="221" t="s">
        <v>157</v>
      </c>
      <c r="E175" s="222" t="s">
        <v>332</v>
      </c>
      <c r="F175" s="223" t="s">
        <v>333</v>
      </c>
      <c r="G175" s="224" t="s">
        <v>240</v>
      </c>
      <c r="H175" s="225">
        <v>6</v>
      </c>
      <c r="I175" s="226"/>
      <c r="J175" s="227">
        <f>ROUND(I175*H175,2)</f>
        <v>0</v>
      </c>
      <c r="K175" s="223" t="s">
        <v>161</v>
      </c>
      <c r="L175" s="228"/>
      <c r="M175" s="229" t="s">
        <v>1</v>
      </c>
      <c r="N175" s="230" t="s">
        <v>44</v>
      </c>
      <c r="O175" s="88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3" t="s">
        <v>89</v>
      </c>
      <c r="AT175" s="233" t="s">
        <v>157</v>
      </c>
      <c r="AU175" s="233" t="s">
        <v>86</v>
      </c>
      <c r="AY175" s="14" t="s">
        <v>156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4" t="s">
        <v>86</v>
      </c>
      <c r="BK175" s="234">
        <f>ROUND(I175*H175,2)</f>
        <v>0</v>
      </c>
      <c r="BL175" s="14" t="s">
        <v>86</v>
      </c>
      <c r="BM175" s="233" t="s">
        <v>334</v>
      </c>
    </row>
    <row r="176" s="2" customFormat="1" ht="13.8" customHeight="1">
      <c r="A176" s="35"/>
      <c r="B176" s="36"/>
      <c r="C176" s="235" t="s">
        <v>335</v>
      </c>
      <c r="D176" s="235" t="s">
        <v>214</v>
      </c>
      <c r="E176" s="236" t="s">
        <v>336</v>
      </c>
      <c r="F176" s="237" t="s">
        <v>337</v>
      </c>
      <c r="G176" s="238" t="s">
        <v>240</v>
      </c>
      <c r="H176" s="239">
        <v>6</v>
      </c>
      <c r="I176" s="240"/>
      <c r="J176" s="241">
        <f>ROUND(I176*H176,2)</f>
        <v>0</v>
      </c>
      <c r="K176" s="237" t="s">
        <v>161</v>
      </c>
      <c r="L176" s="41"/>
      <c r="M176" s="242" t="s">
        <v>1</v>
      </c>
      <c r="N176" s="243" t="s">
        <v>44</v>
      </c>
      <c r="O176" s="88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3" t="s">
        <v>86</v>
      </c>
      <c r="AT176" s="233" t="s">
        <v>214</v>
      </c>
      <c r="AU176" s="233" t="s">
        <v>86</v>
      </c>
      <c r="AY176" s="14" t="s">
        <v>156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4" t="s">
        <v>86</v>
      </c>
      <c r="BK176" s="234">
        <f>ROUND(I176*H176,2)</f>
        <v>0</v>
      </c>
      <c r="BL176" s="14" t="s">
        <v>86</v>
      </c>
      <c r="BM176" s="233" t="s">
        <v>338</v>
      </c>
    </row>
    <row r="177" s="12" customFormat="1" ht="25.92" customHeight="1">
      <c r="A177" s="12"/>
      <c r="B177" s="207"/>
      <c r="C177" s="208"/>
      <c r="D177" s="209" t="s">
        <v>78</v>
      </c>
      <c r="E177" s="210" t="s">
        <v>339</v>
      </c>
      <c r="F177" s="210" t="s">
        <v>340</v>
      </c>
      <c r="G177" s="208"/>
      <c r="H177" s="208"/>
      <c r="I177" s="211"/>
      <c r="J177" s="212">
        <f>BK177</f>
        <v>0</v>
      </c>
      <c r="K177" s="208"/>
      <c r="L177" s="213"/>
      <c r="M177" s="214"/>
      <c r="N177" s="215"/>
      <c r="O177" s="215"/>
      <c r="P177" s="216">
        <f>P178+SUM(P179:P185)</f>
        <v>0</v>
      </c>
      <c r="Q177" s="215"/>
      <c r="R177" s="216">
        <f>R178+SUM(R179:R185)</f>
        <v>0</v>
      </c>
      <c r="S177" s="215"/>
      <c r="T177" s="217">
        <f>T178+SUM(T179:T185)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8" t="s">
        <v>86</v>
      </c>
      <c r="AT177" s="219" t="s">
        <v>78</v>
      </c>
      <c r="AU177" s="219" t="s">
        <v>79</v>
      </c>
      <c r="AY177" s="218" t="s">
        <v>156</v>
      </c>
      <c r="BK177" s="220">
        <f>BK178+SUM(BK179:BK185)</f>
        <v>0</v>
      </c>
    </row>
    <row r="178" s="2" customFormat="1" ht="22.2" customHeight="1">
      <c r="A178" s="35"/>
      <c r="B178" s="36"/>
      <c r="C178" s="221" t="s">
        <v>341</v>
      </c>
      <c r="D178" s="221" t="s">
        <v>157</v>
      </c>
      <c r="E178" s="222" t="s">
        <v>342</v>
      </c>
      <c r="F178" s="223" t="s">
        <v>343</v>
      </c>
      <c r="G178" s="224" t="s">
        <v>240</v>
      </c>
      <c r="H178" s="225">
        <v>1</v>
      </c>
      <c r="I178" s="226"/>
      <c r="J178" s="227">
        <f>ROUND(I178*H178,2)</f>
        <v>0</v>
      </c>
      <c r="K178" s="223" t="s">
        <v>161</v>
      </c>
      <c r="L178" s="228"/>
      <c r="M178" s="229" t="s">
        <v>1</v>
      </c>
      <c r="N178" s="230" t="s">
        <v>44</v>
      </c>
      <c r="O178" s="88"/>
      <c r="P178" s="231">
        <f>O178*H178</f>
        <v>0</v>
      </c>
      <c r="Q178" s="231">
        <v>0</v>
      </c>
      <c r="R178" s="231">
        <f>Q178*H178</f>
        <v>0</v>
      </c>
      <c r="S178" s="231">
        <v>0</v>
      </c>
      <c r="T178" s="23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3" t="s">
        <v>89</v>
      </c>
      <c r="AT178" s="233" t="s">
        <v>157</v>
      </c>
      <c r="AU178" s="233" t="s">
        <v>86</v>
      </c>
      <c r="AY178" s="14" t="s">
        <v>156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4" t="s">
        <v>86</v>
      </c>
      <c r="BK178" s="234">
        <f>ROUND(I178*H178,2)</f>
        <v>0</v>
      </c>
      <c r="BL178" s="14" t="s">
        <v>86</v>
      </c>
      <c r="BM178" s="233" t="s">
        <v>344</v>
      </c>
    </row>
    <row r="179" s="2" customFormat="1" ht="34.8" customHeight="1">
      <c r="A179" s="35"/>
      <c r="B179" s="36"/>
      <c r="C179" s="235" t="s">
        <v>345</v>
      </c>
      <c r="D179" s="235" t="s">
        <v>214</v>
      </c>
      <c r="E179" s="236" t="s">
        <v>346</v>
      </c>
      <c r="F179" s="237" t="s">
        <v>347</v>
      </c>
      <c r="G179" s="238" t="s">
        <v>240</v>
      </c>
      <c r="H179" s="239">
        <v>1</v>
      </c>
      <c r="I179" s="240"/>
      <c r="J179" s="241">
        <f>ROUND(I179*H179,2)</f>
        <v>0</v>
      </c>
      <c r="K179" s="237" t="s">
        <v>161</v>
      </c>
      <c r="L179" s="41"/>
      <c r="M179" s="242" t="s">
        <v>1</v>
      </c>
      <c r="N179" s="243" t="s">
        <v>44</v>
      </c>
      <c r="O179" s="88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3" t="s">
        <v>86</v>
      </c>
      <c r="AT179" s="233" t="s">
        <v>214</v>
      </c>
      <c r="AU179" s="233" t="s">
        <v>86</v>
      </c>
      <c r="AY179" s="14" t="s">
        <v>156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4" t="s">
        <v>86</v>
      </c>
      <c r="BK179" s="234">
        <f>ROUND(I179*H179,2)</f>
        <v>0</v>
      </c>
      <c r="BL179" s="14" t="s">
        <v>86</v>
      </c>
      <c r="BM179" s="233" t="s">
        <v>348</v>
      </c>
    </row>
    <row r="180" s="2" customFormat="1" ht="34.8" customHeight="1">
      <c r="A180" s="35"/>
      <c r="B180" s="36"/>
      <c r="C180" s="221" t="s">
        <v>349</v>
      </c>
      <c r="D180" s="221" t="s">
        <v>157</v>
      </c>
      <c r="E180" s="222" t="s">
        <v>350</v>
      </c>
      <c r="F180" s="223" t="s">
        <v>351</v>
      </c>
      <c r="G180" s="224" t="s">
        <v>240</v>
      </c>
      <c r="H180" s="225">
        <v>1</v>
      </c>
      <c r="I180" s="226"/>
      <c r="J180" s="227">
        <f>ROUND(I180*H180,2)</f>
        <v>0</v>
      </c>
      <c r="K180" s="223" t="s">
        <v>161</v>
      </c>
      <c r="L180" s="228"/>
      <c r="M180" s="229" t="s">
        <v>1</v>
      </c>
      <c r="N180" s="230" t="s">
        <v>44</v>
      </c>
      <c r="O180" s="88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3" t="s">
        <v>89</v>
      </c>
      <c r="AT180" s="233" t="s">
        <v>157</v>
      </c>
      <c r="AU180" s="233" t="s">
        <v>86</v>
      </c>
      <c r="AY180" s="14" t="s">
        <v>156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4" t="s">
        <v>86</v>
      </c>
      <c r="BK180" s="234">
        <f>ROUND(I180*H180,2)</f>
        <v>0</v>
      </c>
      <c r="BL180" s="14" t="s">
        <v>86</v>
      </c>
      <c r="BM180" s="233" t="s">
        <v>352</v>
      </c>
    </row>
    <row r="181" s="2" customFormat="1" ht="22.2" customHeight="1">
      <c r="A181" s="35"/>
      <c r="B181" s="36"/>
      <c r="C181" s="221" t="s">
        <v>353</v>
      </c>
      <c r="D181" s="221" t="s">
        <v>157</v>
      </c>
      <c r="E181" s="222" t="s">
        <v>354</v>
      </c>
      <c r="F181" s="223" t="s">
        <v>355</v>
      </c>
      <c r="G181" s="224" t="s">
        <v>240</v>
      </c>
      <c r="H181" s="225">
        <v>1</v>
      </c>
      <c r="I181" s="226"/>
      <c r="J181" s="227">
        <f>ROUND(I181*H181,2)</f>
        <v>0</v>
      </c>
      <c r="K181" s="223" t="s">
        <v>161</v>
      </c>
      <c r="L181" s="228"/>
      <c r="M181" s="229" t="s">
        <v>1</v>
      </c>
      <c r="N181" s="230" t="s">
        <v>44</v>
      </c>
      <c r="O181" s="88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3" t="s">
        <v>89</v>
      </c>
      <c r="AT181" s="233" t="s">
        <v>157</v>
      </c>
      <c r="AU181" s="233" t="s">
        <v>86</v>
      </c>
      <c r="AY181" s="14" t="s">
        <v>156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4" t="s">
        <v>86</v>
      </c>
      <c r="BK181" s="234">
        <f>ROUND(I181*H181,2)</f>
        <v>0</v>
      </c>
      <c r="BL181" s="14" t="s">
        <v>86</v>
      </c>
      <c r="BM181" s="233" t="s">
        <v>356</v>
      </c>
    </row>
    <row r="182" s="2" customFormat="1" ht="45" customHeight="1">
      <c r="A182" s="35"/>
      <c r="B182" s="36"/>
      <c r="C182" s="235" t="s">
        <v>357</v>
      </c>
      <c r="D182" s="235" t="s">
        <v>214</v>
      </c>
      <c r="E182" s="236" t="s">
        <v>358</v>
      </c>
      <c r="F182" s="237" t="s">
        <v>359</v>
      </c>
      <c r="G182" s="238" t="s">
        <v>240</v>
      </c>
      <c r="H182" s="239">
        <v>1</v>
      </c>
      <c r="I182" s="240"/>
      <c r="J182" s="241">
        <f>ROUND(I182*H182,2)</f>
        <v>0</v>
      </c>
      <c r="K182" s="237" t="s">
        <v>161</v>
      </c>
      <c r="L182" s="41"/>
      <c r="M182" s="242" t="s">
        <v>1</v>
      </c>
      <c r="N182" s="243" t="s">
        <v>44</v>
      </c>
      <c r="O182" s="88"/>
      <c r="P182" s="231">
        <f>O182*H182</f>
        <v>0</v>
      </c>
      <c r="Q182" s="231">
        <v>0</v>
      </c>
      <c r="R182" s="231">
        <f>Q182*H182</f>
        <v>0</v>
      </c>
      <c r="S182" s="231">
        <v>0</v>
      </c>
      <c r="T182" s="23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3" t="s">
        <v>86</v>
      </c>
      <c r="AT182" s="233" t="s">
        <v>214</v>
      </c>
      <c r="AU182" s="233" t="s">
        <v>86</v>
      </c>
      <c r="AY182" s="14" t="s">
        <v>156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4" t="s">
        <v>86</v>
      </c>
      <c r="BK182" s="234">
        <f>ROUND(I182*H182,2)</f>
        <v>0</v>
      </c>
      <c r="BL182" s="14" t="s">
        <v>86</v>
      </c>
      <c r="BM182" s="233" t="s">
        <v>360</v>
      </c>
    </row>
    <row r="183" s="2" customFormat="1" ht="13.8" customHeight="1">
      <c r="A183" s="35"/>
      <c r="B183" s="36"/>
      <c r="C183" s="221" t="s">
        <v>361</v>
      </c>
      <c r="D183" s="221" t="s">
        <v>157</v>
      </c>
      <c r="E183" s="222" t="s">
        <v>362</v>
      </c>
      <c r="F183" s="223" t="s">
        <v>363</v>
      </c>
      <c r="G183" s="224" t="s">
        <v>240</v>
      </c>
      <c r="H183" s="225">
        <v>1</v>
      </c>
      <c r="I183" s="226"/>
      <c r="J183" s="227">
        <f>ROUND(I183*H183,2)</f>
        <v>0</v>
      </c>
      <c r="K183" s="223" t="s">
        <v>161</v>
      </c>
      <c r="L183" s="228"/>
      <c r="M183" s="229" t="s">
        <v>1</v>
      </c>
      <c r="N183" s="230" t="s">
        <v>44</v>
      </c>
      <c r="O183" s="88"/>
      <c r="P183" s="231">
        <f>O183*H183</f>
        <v>0</v>
      </c>
      <c r="Q183" s="231">
        <v>0</v>
      </c>
      <c r="R183" s="231">
        <f>Q183*H183</f>
        <v>0</v>
      </c>
      <c r="S183" s="231">
        <v>0</v>
      </c>
      <c r="T183" s="23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3" t="s">
        <v>89</v>
      </c>
      <c r="AT183" s="233" t="s">
        <v>157</v>
      </c>
      <c r="AU183" s="233" t="s">
        <v>86</v>
      </c>
      <c r="AY183" s="14" t="s">
        <v>156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4" t="s">
        <v>86</v>
      </c>
      <c r="BK183" s="234">
        <f>ROUND(I183*H183,2)</f>
        <v>0</v>
      </c>
      <c r="BL183" s="14" t="s">
        <v>86</v>
      </c>
      <c r="BM183" s="233" t="s">
        <v>364</v>
      </c>
    </row>
    <row r="184" s="2" customFormat="1" ht="13.8" customHeight="1">
      <c r="A184" s="35"/>
      <c r="B184" s="36"/>
      <c r="C184" s="221" t="s">
        <v>365</v>
      </c>
      <c r="D184" s="221" t="s">
        <v>157</v>
      </c>
      <c r="E184" s="222" t="s">
        <v>366</v>
      </c>
      <c r="F184" s="223" t="s">
        <v>367</v>
      </c>
      <c r="G184" s="224" t="s">
        <v>240</v>
      </c>
      <c r="H184" s="225">
        <v>4</v>
      </c>
      <c r="I184" s="226"/>
      <c r="J184" s="227">
        <f>ROUND(I184*H184,2)</f>
        <v>0</v>
      </c>
      <c r="K184" s="223" t="s">
        <v>161</v>
      </c>
      <c r="L184" s="228"/>
      <c r="M184" s="229" t="s">
        <v>1</v>
      </c>
      <c r="N184" s="230" t="s">
        <v>44</v>
      </c>
      <c r="O184" s="88"/>
      <c r="P184" s="231">
        <f>O184*H184</f>
        <v>0</v>
      </c>
      <c r="Q184" s="231">
        <v>0</v>
      </c>
      <c r="R184" s="231">
        <f>Q184*H184</f>
        <v>0</v>
      </c>
      <c r="S184" s="231">
        <v>0</v>
      </c>
      <c r="T184" s="23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3" t="s">
        <v>89</v>
      </c>
      <c r="AT184" s="233" t="s">
        <v>157</v>
      </c>
      <c r="AU184" s="233" t="s">
        <v>86</v>
      </c>
      <c r="AY184" s="14" t="s">
        <v>156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4" t="s">
        <v>86</v>
      </c>
      <c r="BK184" s="234">
        <f>ROUND(I184*H184,2)</f>
        <v>0</v>
      </c>
      <c r="BL184" s="14" t="s">
        <v>86</v>
      </c>
      <c r="BM184" s="233" t="s">
        <v>368</v>
      </c>
    </row>
    <row r="185" s="12" customFormat="1" ht="22.8" customHeight="1">
      <c r="A185" s="12"/>
      <c r="B185" s="207"/>
      <c r="C185" s="208"/>
      <c r="D185" s="209" t="s">
        <v>78</v>
      </c>
      <c r="E185" s="244" t="s">
        <v>369</v>
      </c>
      <c r="F185" s="244" t="s">
        <v>370</v>
      </c>
      <c r="G185" s="208"/>
      <c r="H185" s="208"/>
      <c r="I185" s="211"/>
      <c r="J185" s="245">
        <f>BK185</f>
        <v>0</v>
      </c>
      <c r="K185" s="208"/>
      <c r="L185" s="213"/>
      <c r="M185" s="214"/>
      <c r="N185" s="215"/>
      <c r="O185" s="215"/>
      <c r="P185" s="216">
        <f>SUM(P186:P193)</f>
        <v>0</v>
      </c>
      <c r="Q185" s="215"/>
      <c r="R185" s="216">
        <f>SUM(R186:R193)</f>
        <v>0</v>
      </c>
      <c r="S185" s="215"/>
      <c r="T185" s="217">
        <f>SUM(T186:T193)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8" t="s">
        <v>86</v>
      </c>
      <c r="AT185" s="219" t="s">
        <v>78</v>
      </c>
      <c r="AU185" s="219" t="s">
        <v>86</v>
      </c>
      <c r="AY185" s="218" t="s">
        <v>156</v>
      </c>
      <c r="BK185" s="220">
        <f>SUM(BK186:BK193)</f>
        <v>0</v>
      </c>
    </row>
    <row r="186" s="2" customFormat="1" ht="57.6" customHeight="1">
      <c r="A186" s="35"/>
      <c r="B186" s="36"/>
      <c r="C186" s="221" t="s">
        <v>371</v>
      </c>
      <c r="D186" s="221" t="s">
        <v>157</v>
      </c>
      <c r="E186" s="222" t="s">
        <v>372</v>
      </c>
      <c r="F186" s="223" t="s">
        <v>373</v>
      </c>
      <c r="G186" s="224" t="s">
        <v>240</v>
      </c>
      <c r="H186" s="225">
        <v>1</v>
      </c>
      <c r="I186" s="226"/>
      <c r="J186" s="227">
        <f>ROUND(I186*H186,2)</f>
        <v>0</v>
      </c>
      <c r="K186" s="223" t="s">
        <v>161</v>
      </c>
      <c r="L186" s="228"/>
      <c r="M186" s="229" t="s">
        <v>1</v>
      </c>
      <c r="N186" s="230" t="s">
        <v>44</v>
      </c>
      <c r="O186" s="88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3" t="s">
        <v>89</v>
      </c>
      <c r="AT186" s="233" t="s">
        <v>157</v>
      </c>
      <c r="AU186" s="233" t="s">
        <v>89</v>
      </c>
      <c r="AY186" s="14" t="s">
        <v>156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4" t="s">
        <v>86</v>
      </c>
      <c r="BK186" s="234">
        <f>ROUND(I186*H186,2)</f>
        <v>0</v>
      </c>
      <c r="BL186" s="14" t="s">
        <v>86</v>
      </c>
      <c r="BM186" s="233" t="s">
        <v>374</v>
      </c>
    </row>
    <row r="187" s="2" customFormat="1" ht="45" customHeight="1">
      <c r="A187" s="35"/>
      <c r="B187" s="36"/>
      <c r="C187" s="235" t="s">
        <v>375</v>
      </c>
      <c r="D187" s="235" t="s">
        <v>214</v>
      </c>
      <c r="E187" s="236" t="s">
        <v>376</v>
      </c>
      <c r="F187" s="237" t="s">
        <v>377</v>
      </c>
      <c r="G187" s="238" t="s">
        <v>240</v>
      </c>
      <c r="H187" s="239">
        <v>1</v>
      </c>
      <c r="I187" s="240"/>
      <c r="J187" s="241">
        <f>ROUND(I187*H187,2)</f>
        <v>0</v>
      </c>
      <c r="K187" s="237" t="s">
        <v>161</v>
      </c>
      <c r="L187" s="41"/>
      <c r="M187" s="242" t="s">
        <v>1</v>
      </c>
      <c r="N187" s="243" t="s">
        <v>44</v>
      </c>
      <c r="O187" s="88"/>
      <c r="P187" s="231">
        <f>O187*H187</f>
        <v>0</v>
      </c>
      <c r="Q187" s="231">
        <v>0</v>
      </c>
      <c r="R187" s="231">
        <f>Q187*H187</f>
        <v>0</v>
      </c>
      <c r="S187" s="231">
        <v>0</v>
      </c>
      <c r="T187" s="23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3" t="s">
        <v>86</v>
      </c>
      <c r="AT187" s="233" t="s">
        <v>214</v>
      </c>
      <c r="AU187" s="233" t="s">
        <v>89</v>
      </c>
      <c r="AY187" s="14" t="s">
        <v>156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4" t="s">
        <v>86</v>
      </c>
      <c r="BK187" s="234">
        <f>ROUND(I187*H187,2)</f>
        <v>0</v>
      </c>
      <c r="BL187" s="14" t="s">
        <v>86</v>
      </c>
      <c r="BM187" s="233" t="s">
        <v>378</v>
      </c>
    </row>
    <row r="188" s="2" customFormat="1" ht="34.8" customHeight="1">
      <c r="A188" s="35"/>
      <c r="B188" s="36"/>
      <c r="C188" s="221" t="s">
        <v>379</v>
      </c>
      <c r="D188" s="221" t="s">
        <v>157</v>
      </c>
      <c r="E188" s="222" t="s">
        <v>380</v>
      </c>
      <c r="F188" s="223" t="s">
        <v>381</v>
      </c>
      <c r="G188" s="224" t="s">
        <v>240</v>
      </c>
      <c r="H188" s="225">
        <v>1</v>
      </c>
      <c r="I188" s="226"/>
      <c r="J188" s="227">
        <f>ROUND(I188*H188,2)</f>
        <v>0</v>
      </c>
      <c r="K188" s="223" t="s">
        <v>161</v>
      </c>
      <c r="L188" s="228"/>
      <c r="M188" s="229" t="s">
        <v>1</v>
      </c>
      <c r="N188" s="230" t="s">
        <v>44</v>
      </c>
      <c r="O188" s="88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3" t="s">
        <v>89</v>
      </c>
      <c r="AT188" s="233" t="s">
        <v>157</v>
      </c>
      <c r="AU188" s="233" t="s">
        <v>89</v>
      </c>
      <c r="AY188" s="14" t="s">
        <v>156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4" t="s">
        <v>86</v>
      </c>
      <c r="BK188" s="234">
        <f>ROUND(I188*H188,2)</f>
        <v>0</v>
      </c>
      <c r="BL188" s="14" t="s">
        <v>86</v>
      </c>
      <c r="BM188" s="233" t="s">
        <v>382</v>
      </c>
    </row>
    <row r="189" s="2" customFormat="1" ht="34.8" customHeight="1">
      <c r="A189" s="35"/>
      <c r="B189" s="36"/>
      <c r="C189" s="221" t="s">
        <v>383</v>
      </c>
      <c r="D189" s="221" t="s">
        <v>157</v>
      </c>
      <c r="E189" s="222" t="s">
        <v>384</v>
      </c>
      <c r="F189" s="223" t="s">
        <v>385</v>
      </c>
      <c r="G189" s="224" t="s">
        <v>240</v>
      </c>
      <c r="H189" s="225">
        <v>8</v>
      </c>
      <c r="I189" s="226"/>
      <c r="J189" s="227">
        <f>ROUND(I189*H189,2)</f>
        <v>0</v>
      </c>
      <c r="K189" s="223" t="s">
        <v>161</v>
      </c>
      <c r="L189" s="228"/>
      <c r="M189" s="229" t="s">
        <v>1</v>
      </c>
      <c r="N189" s="230" t="s">
        <v>44</v>
      </c>
      <c r="O189" s="88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3" t="s">
        <v>89</v>
      </c>
      <c r="AT189" s="233" t="s">
        <v>157</v>
      </c>
      <c r="AU189" s="233" t="s">
        <v>89</v>
      </c>
      <c r="AY189" s="14" t="s">
        <v>156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4" t="s">
        <v>86</v>
      </c>
      <c r="BK189" s="234">
        <f>ROUND(I189*H189,2)</f>
        <v>0</v>
      </c>
      <c r="BL189" s="14" t="s">
        <v>86</v>
      </c>
      <c r="BM189" s="233" t="s">
        <v>386</v>
      </c>
    </row>
    <row r="190" s="2" customFormat="1" ht="22.2" customHeight="1">
      <c r="A190" s="35"/>
      <c r="B190" s="36"/>
      <c r="C190" s="235" t="s">
        <v>387</v>
      </c>
      <c r="D190" s="235" t="s">
        <v>214</v>
      </c>
      <c r="E190" s="236" t="s">
        <v>388</v>
      </c>
      <c r="F190" s="237" t="s">
        <v>389</v>
      </c>
      <c r="G190" s="238" t="s">
        <v>240</v>
      </c>
      <c r="H190" s="239">
        <v>8</v>
      </c>
      <c r="I190" s="240"/>
      <c r="J190" s="241">
        <f>ROUND(I190*H190,2)</f>
        <v>0</v>
      </c>
      <c r="K190" s="237" t="s">
        <v>161</v>
      </c>
      <c r="L190" s="41"/>
      <c r="M190" s="242" t="s">
        <v>1</v>
      </c>
      <c r="N190" s="243" t="s">
        <v>44</v>
      </c>
      <c r="O190" s="88"/>
      <c r="P190" s="231">
        <f>O190*H190</f>
        <v>0</v>
      </c>
      <c r="Q190" s="231">
        <v>0</v>
      </c>
      <c r="R190" s="231">
        <f>Q190*H190</f>
        <v>0</v>
      </c>
      <c r="S190" s="231">
        <v>0</v>
      </c>
      <c r="T190" s="23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3" t="s">
        <v>86</v>
      </c>
      <c r="AT190" s="233" t="s">
        <v>214</v>
      </c>
      <c r="AU190" s="233" t="s">
        <v>89</v>
      </c>
      <c r="AY190" s="14" t="s">
        <v>156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4" t="s">
        <v>86</v>
      </c>
      <c r="BK190" s="234">
        <f>ROUND(I190*H190,2)</f>
        <v>0</v>
      </c>
      <c r="BL190" s="14" t="s">
        <v>86</v>
      </c>
      <c r="BM190" s="233" t="s">
        <v>390</v>
      </c>
    </row>
    <row r="191" s="2" customFormat="1" ht="13.8" customHeight="1">
      <c r="A191" s="35"/>
      <c r="B191" s="36"/>
      <c r="C191" s="235" t="s">
        <v>391</v>
      </c>
      <c r="D191" s="235" t="s">
        <v>214</v>
      </c>
      <c r="E191" s="236" t="s">
        <v>392</v>
      </c>
      <c r="F191" s="237" t="s">
        <v>393</v>
      </c>
      <c r="G191" s="238" t="s">
        <v>240</v>
      </c>
      <c r="H191" s="239">
        <v>1</v>
      </c>
      <c r="I191" s="240"/>
      <c r="J191" s="241">
        <f>ROUND(I191*H191,2)</f>
        <v>0</v>
      </c>
      <c r="K191" s="237" t="s">
        <v>161</v>
      </c>
      <c r="L191" s="41"/>
      <c r="M191" s="242" t="s">
        <v>1</v>
      </c>
      <c r="N191" s="243" t="s">
        <v>44</v>
      </c>
      <c r="O191" s="88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3" t="s">
        <v>86</v>
      </c>
      <c r="AT191" s="233" t="s">
        <v>214</v>
      </c>
      <c r="AU191" s="233" t="s">
        <v>89</v>
      </c>
      <c r="AY191" s="14" t="s">
        <v>156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4" t="s">
        <v>86</v>
      </c>
      <c r="BK191" s="234">
        <f>ROUND(I191*H191,2)</f>
        <v>0</v>
      </c>
      <c r="BL191" s="14" t="s">
        <v>86</v>
      </c>
      <c r="BM191" s="233" t="s">
        <v>394</v>
      </c>
    </row>
    <row r="192" s="2" customFormat="1" ht="22.2" customHeight="1">
      <c r="A192" s="35"/>
      <c r="B192" s="36"/>
      <c r="C192" s="221" t="s">
        <v>395</v>
      </c>
      <c r="D192" s="221" t="s">
        <v>157</v>
      </c>
      <c r="E192" s="222" t="s">
        <v>396</v>
      </c>
      <c r="F192" s="223" t="s">
        <v>397</v>
      </c>
      <c r="G192" s="224" t="s">
        <v>240</v>
      </c>
      <c r="H192" s="225">
        <v>8</v>
      </c>
      <c r="I192" s="226"/>
      <c r="J192" s="227">
        <f>ROUND(I192*H192,2)</f>
        <v>0</v>
      </c>
      <c r="K192" s="223" t="s">
        <v>161</v>
      </c>
      <c r="L192" s="228"/>
      <c r="M192" s="229" t="s">
        <v>1</v>
      </c>
      <c r="N192" s="230" t="s">
        <v>44</v>
      </c>
      <c r="O192" s="88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3" t="s">
        <v>89</v>
      </c>
      <c r="AT192" s="233" t="s">
        <v>157</v>
      </c>
      <c r="AU192" s="233" t="s">
        <v>89</v>
      </c>
      <c r="AY192" s="14" t="s">
        <v>156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4" t="s">
        <v>86</v>
      </c>
      <c r="BK192" s="234">
        <f>ROUND(I192*H192,2)</f>
        <v>0</v>
      </c>
      <c r="BL192" s="14" t="s">
        <v>86</v>
      </c>
      <c r="BM192" s="233" t="s">
        <v>398</v>
      </c>
    </row>
    <row r="193" s="2" customFormat="1" ht="13.8" customHeight="1">
      <c r="A193" s="35"/>
      <c r="B193" s="36"/>
      <c r="C193" s="221" t="s">
        <v>399</v>
      </c>
      <c r="D193" s="221" t="s">
        <v>157</v>
      </c>
      <c r="E193" s="222" t="s">
        <v>400</v>
      </c>
      <c r="F193" s="223" t="s">
        <v>401</v>
      </c>
      <c r="G193" s="224" t="s">
        <v>240</v>
      </c>
      <c r="H193" s="225">
        <v>1</v>
      </c>
      <c r="I193" s="226"/>
      <c r="J193" s="227">
        <f>ROUND(I193*H193,2)</f>
        <v>0</v>
      </c>
      <c r="K193" s="223" t="s">
        <v>161</v>
      </c>
      <c r="L193" s="228"/>
      <c r="M193" s="229" t="s">
        <v>1</v>
      </c>
      <c r="N193" s="230" t="s">
        <v>44</v>
      </c>
      <c r="O193" s="88"/>
      <c r="P193" s="231">
        <f>O193*H193</f>
        <v>0</v>
      </c>
      <c r="Q193" s="231">
        <v>0</v>
      </c>
      <c r="R193" s="231">
        <f>Q193*H193</f>
        <v>0</v>
      </c>
      <c r="S193" s="231">
        <v>0</v>
      </c>
      <c r="T193" s="23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3" t="s">
        <v>89</v>
      </c>
      <c r="AT193" s="233" t="s">
        <v>157</v>
      </c>
      <c r="AU193" s="233" t="s">
        <v>89</v>
      </c>
      <c r="AY193" s="14" t="s">
        <v>156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4" t="s">
        <v>86</v>
      </c>
      <c r="BK193" s="234">
        <f>ROUND(I193*H193,2)</f>
        <v>0</v>
      </c>
      <c r="BL193" s="14" t="s">
        <v>86</v>
      </c>
      <c r="BM193" s="233" t="s">
        <v>402</v>
      </c>
    </row>
    <row r="194" s="12" customFormat="1" ht="25.92" customHeight="1">
      <c r="A194" s="12"/>
      <c r="B194" s="207"/>
      <c r="C194" s="208"/>
      <c r="D194" s="209" t="s">
        <v>78</v>
      </c>
      <c r="E194" s="210" t="s">
        <v>403</v>
      </c>
      <c r="F194" s="210" t="s">
        <v>404</v>
      </c>
      <c r="G194" s="208"/>
      <c r="H194" s="208"/>
      <c r="I194" s="211"/>
      <c r="J194" s="212">
        <f>BK194</f>
        <v>0</v>
      </c>
      <c r="K194" s="208"/>
      <c r="L194" s="213"/>
      <c r="M194" s="214"/>
      <c r="N194" s="215"/>
      <c r="O194" s="215"/>
      <c r="P194" s="216">
        <f>SUM(P195:P212)</f>
        <v>0</v>
      </c>
      <c r="Q194" s="215"/>
      <c r="R194" s="216">
        <f>SUM(R195:R212)</f>
        <v>0</v>
      </c>
      <c r="S194" s="215"/>
      <c r="T194" s="217">
        <f>SUM(T195:T212)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8" t="s">
        <v>86</v>
      </c>
      <c r="AT194" s="219" t="s">
        <v>78</v>
      </c>
      <c r="AU194" s="219" t="s">
        <v>79</v>
      </c>
      <c r="AY194" s="218" t="s">
        <v>156</v>
      </c>
      <c r="BK194" s="220">
        <f>SUM(BK195:BK212)</f>
        <v>0</v>
      </c>
    </row>
    <row r="195" s="2" customFormat="1" ht="34.8" customHeight="1">
      <c r="A195" s="35"/>
      <c r="B195" s="36"/>
      <c r="C195" s="221" t="s">
        <v>405</v>
      </c>
      <c r="D195" s="221" t="s">
        <v>157</v>
      </c>
      <c r="E195" s="222" t="s">
        <v>406</v>
      </c>
      <c r="F195" s="223" t="s">
        <v>407</v>
      </c>
      <c r="G195" s="224" t="s">
        <v>240</v>
      </c>
      <c r="H195" s="225">
        <v>2</v>
      </c>
      <c r="I195" s="226"/>
      <c r="J195" s="227">
        <f>ROUND(I195*H195,2)</f>
        <v>0</v>
      </c>
      <c r="K195" s="223" t="s">
        <v>161</v>
      </c>
      <c r="L195" s="228"/>
      <c r="M195" s="229" t="s">
        <v>1</v>
      </c>
      <c r="N195" s="230" t="s">
        <v>44</v>
      </c>
      <c r="O195" s="88"/>
      <c r="P195" s="231">
        <f>O195*H195</f>
        <v>0</v>
      </c>
      <c r="Q195" s="231">
        <v>0</v>
      </c>
      <c r="R195" s="231">
        <f>Q195*H195</f>
        <v>0</v>
      </c>
      <c r="S195" s="231">
        <v>0</v>
      </c>
      <c r="T195" s="23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3" t="s">
        <v>89</v>
      </c>
      <c r="AT195" s="233" t="s">
        <v>157</v>
      </c>
      <c r="AU195" s="233" t="s">
        <v>86</v>
      </c>
      <c r="AY195" s="14" t="s">
        <v>156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4" t="s">
        <v>86</v>
      </c>
      <c r="BK195" s="234">
        <f>ROUND(I195*H195,2)</f>
        <v>0</v>
      </c>
      <c r="BL195" s="14" t="s">
        <v>86</v>
      </c>
      <c r="BM195" s="233" t="s">
        <v>408</v>
      </c>
    </row>
    <row r="196" s="2" customFormat="1" ht="34.8" customHeight="1">
      <c r="A196" s="35"/>
      <c r="B196" s="36"/>
      <c r="C196" s="235" t="s">
        <v>409</v>
      </c>
      <c r="D196" s="235" t="s">
        <v>214</v>
      </c>
      <c r="E196" s="236" t="s">
        <v>410</v>
      </c>
      <c r="F196" s="237" t="s">
        <v>411</v>
      </c>
      <c r="G196" s="238" t="s">
        <v>240</v>
      </c>
      <c r="H196" s="239">
        <v>2</v>
      </c>
      <c r="I196" s="240"/>
      <c r="J196" s="241">
        <f>ROUND(I196*H196,2)</f>
        <v>0</v>
      </c>
      <c r="K196" s="237" t="s">
        <v>161</v>
      </c>
      <c r="L196" s="41"/>
      <c r="M196" s="242" t="s">
        <v>1</v>
      </c>
      <c r="N196" s="243" t="s">
        <v>44</v>
      </c>
      <c r="O196" s="88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3" t="s">
        <v>86</v>
      </c>
      <c r="AT196" s="233" t="s">
        <v>214</v>
      </c>
      <c r="AU196" s="233" t="s">
        <v>86</v>
      </c>
      <c r="AY196" s="14" t="s">
        <v>156</v>
      </c>
      <c r="BE196" s="234">
        <f>IF(N196="základní",J196,0)</f>
        <v>0</v>
      </c>
      <c r="BF196" s="234">
        <f>IF(N196="snížená",J196,0)</f>
        <v>0</v>
      </c>
      <c r="BG196" s="234">
        <f>IF(N196="zákl. přenesená",J196,0)</f>
        <v>0</v>
      </c>
      <c r="BH196" s="234">
        <f>IF(N196="sníž. přenesená",J196,0)</f>
        <v>0</v>
      </c>
      <c r="BI196" s="234">
        <f>IF(N196="nulová",J196,0)</f>
        <v>0</v>
      </c>
      <c r="BJ196" s="14" t="s">
        <v>86</v>
      </c>
      <c r="BK196" s="234">
        <f>ROUND(I196*H196,2)</f>
        <v>0</v>
      </c>
      <c r="BL196" s="14" t="s">
        <v>86</v>
      </c>
      <c r="BM196" s="233" t="s">
        <v>412</v>
      </c>
    </row>
    <row r="197" s="2" customFormat="1" ht="22.2" customHeight="1">
      <c r="A197" s="35"/>
      <c r="B197" s="36"/>
      <c r="C197" s="235" t="s">
        <v>413</v>
      </c>
      <c r="D197" s="235" t="s">
        <v>214</v>
      </c>
      <c r="E197" s="236" t="s">
        <v>414</v>
      </c>
      <c r="F197" s="237" t="s">
        <v>415</v>
      </c>
      <c r="G197" s="238" t="s">
        <v>240</v>
      </c>
      <c r="H197" s="239">
        <v>1</v>
      </c>
      <c r="I197" s="240"/>
      <c r="J197" s="241">
        <f>ROUND(I197*H197,2)</f>
        <v>0</v>
      </c>
      <c r="K197" s="237" t="s">
        <v>161</v>
      </c>
      <c r="L197" s="41"/>
      <c r="M197" s="242" t="s">
        <v>1</v>
      </c>
      <c r="N197" s="243" t="s">
        <v>44</v>
      </c>
      <c r="O197" s="88"/>
      <c r="P197" s="231">
        <f>O197*H197</f>
        <v>0</v>
      </c>
      <c r="Q197" s="231">
        <v>0</v>
      </c>
      <c r="R197" s="231">
        <f>Q197*H197</f>
        <v>0</v>
      </c>
      <c r="S197" s="231">
        <v>0</v>
      </c>
      <c r="T197" s="23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3" t="s">
        <v>86</v>
      </c>
      <c r="AT197" s="233" t="s">
        <v>214</v>
      </c>
      <c r="AU197" s="233" t="s">
        <v>86</v>
      </c>
      <c r="AY197" s="14" t="s">
        <v>156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4" t="s">
        <v>86</v>
      </c>
      <c r="BK197" s="234">
        <f>ROUND(I197*H197,2)</f>
        <v>0</v>
      </c>
      <c r="BL197" s="14" t="s">
        <v>86</v>
      </c>
      <c r="BM197" s="233" t="s">
        <v>416</v>
      </c>
    </row>
    <row r="198" s="2" customFormat="1" ht="34.8" customHeight="1">
      <c r="A198" s="35"/>
      <c r="B198" s="36"/>
      <c r="C198" s="221" t="s">
        <v>417</v>
      </c>
      <c r="D198" s="221" t="s">
        <v>157</v>
      </c>
      <c r="E198" s="222" t="s">
        <v>418</v>
      </c>
      <c r="F198" s="223" t="s">
        <v>419</v>
      </c>
      <c r="G198" s="224" t="s">
        <v>240</v>
      </c>
      <c r="H198" s="225">
        <v>3</v>
      </c>
      <c r="I198" s="226"/>
      <c r="J198" s="227">
        <f>ROUND(I198*H198,2)</f>
        <v>0</v>
      </c>
      <c r="K198" s="223" t="s">
        <v>161</v>
      </c>
      <c r="L198" s="228"/>
      <c r="M198" s="229" t="s">
        <v>1</v>
      </c>
      <c r="N198" s="230" t="s">
        <v>44</v>
      </c>
      <c r="O198" s="88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3" t="s">
        <v>89</v>
      </c>
      <c r="AT198" s="233" t="s">
        <v>157</v>
      </c>
      <c r="AU198" s="233" t="s">
        <v>86</v>
      </c>
      <c r="AY198" s="14" t="s">
        <v>156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4" t="s">
        <v>86</v>
      </c>
      <c r="BK198" s="234">
        <f>ROUND(I198*H198,2)</f>
        <v>0</v>
      </c>
      <c r="BL198" s="14" t="s">
        <v>86</v>
      </c>
      <c r="BM198" s="233" t="s">
        <v>420</v>
      </c>
    </row>
    <row r="199" s="2" customFormat="1" ht="34.8" customHeight="1">
      <c r="A199" s="35"/>
      <c r="B199" s="36"/>
      <c r="C199" s="221" t="s">
        <v>421</v>
      </c>
      <c r="D199" s="221" t="s">
        <v>157</v>
      </c>
      <c r="E199" s="222" t="s">
        <v>422</v>
      </c>
      <c r="F199" s="223" t="s">
        <v>423</v>
      </c>
      <c r="G199" s="224" t="s">
        <v>240</v>
      </c>
      <c r="H199" s="225">
        <v>1</v>
      </c>
      <c r="I199" s="226"/>
      <c r="J199" s="227">
        <f>ROUND(I199*H199,2)</f>
        <v>0</v>
      </c>
      <c r="K199" s="223" t="s">
        <v>161</v>
      </c>
      <c r="L199" s="228"/>
      <c r="M199" s="229" t="s">
        <v>1</v>
      </c>
      <c r="N199" s="230" t="s">
        <v>44</v>
      </c>
      <c r="O199" s="88"/>
      <c r="P199" s="231">
        <f>O199*H199</f>
        <v>0</v>
      </c>
      <c r="Q199" s="231">
        <v>0</v>
      </c>
      <c r="R199" s="231">
        <f>Q199*H199</f>
        <v>0</v>
      </c>
      <c r="S199" s="231">
        <v>0</v>
      </c>
      <c r="T199" s="23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3" t="s">
        <v>89</v>
      </c>
      <c r="AT199" s="233" t="s">
        <v>157</v>
      </c>
      <c r="AU199" s="233" t="s">
        <v>86</v>
      </c>
      <c r="AY199" s="14" t="s">
        <v>156</v>
      </c>
      <c r="BE199" s="234">
        <f>IF(N199="základní",J199,0)</f>
        <v>0</v>
      </c>
      <c r="BF199" s="234">
        <f>IF(N199="snížená",J199,0)</f>
        <v>0</v>
      </c>
      <c r="BG199" s="234">
        <f>IF(N199="zákl. přenesená",J199,0)</f>
        <v>0</v>
      </c>
      <c r="BH199" s="234">
        <f>IF(N199="sníž. přenesená",J199,0)</f>
        <v>0</v>
      </c>
      <c r="BI199" s="234">
        <f>IF(N199="nulová",J199,0)</f>
        <v>0</v>
      </c>
      <c r="BJ199" s="14" t="s">
        <v>86</v>
      </c>
      <c r="BK199" s="234">
        <f>ROUND(I199*H199,2)</f>
        <v>0</v>
      </c>
      <c r="BL199" s="14" t="s">
        <v>86</v>
      </c>
      <c r="BM199" s="233" t="s">
        <v>424</v>
      </c>
    </row>
    <row r="200" s="2" customFormat="1" ht="22.2" customHeight="1">
      <c r="A200" s="35"/>
      <c r="B200" s="36"/>
      <c r="C200" s="221" t="s">
        <v>285</v>
      </c>
      <c r="D200" s="221" t="s">
        <v>157</v>
      </c>
      <c r="E200" s="222" t="s">
        <v>425</v>
      </c>
      <c r="F200" s="223" t="s">
        <v>426</v>
      </c>
      <c r="G200" s="224" t="s">
        <v>240</v>
      </c>
      <c r="H200" s="225">
        <v>3</v>
      </c>
      <c r="I200" s="226"/>
      <c r="J200" s="227">
        <f>ROUND(I200*H200,2)</f>
        <v>0</v>
      </c>
      <c r="K200" s="223" t="s">
        <v>161</v>
      </c>
      <c r="L200" s="228"/>
      <c r="M200" s="229" t="s">
        <v>1</v>
      </c>
      <c r="N200" s="230" t="s">
        <v>44</v>
      </c>
      <c r="O200" s="88"/>
      <c r="P200" s="231">
        <f>O200*H200</f>
        <v>0</v>
      </c>
      <c r="Q200" s="231">
        <v>0</v>
      </c>
      <c r="R200" s="231">
        <f>Q200*H200</f>
        <v>0</v>
      </c>
      <c r="S200" s="231">
        <v>0</v>
      </c>
      <c r="T200" s="232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3" t="s">
        <v>89</v>
      </c>
      <c r="AT200" s="233" t="s">
        <v>157</v>
      </c>
      <c r="AU200" s="233" t="s">
        <v>86</v>
      </c>
      <c r="AY200" s="14" t="s">
        <v>156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4" t="s">
        <v>86</v>
      </c>
      <c r="BK200" s="234">
        <f>ROUND(I200*H200,2)</f>
        <v>0</v>
      </c>
      <c r="BL200" s="14" t="s">
        <v>86</v>
      </c>
      <c r="BM200" s="233" t="s">
        <v>427</v>
      </c>
    </row>
    <row r="201" s="2" customFormat="1" ht="57.6" customHeight="1">
      <c r="A201" s="35"/>
      <c r="B201" s="36"/>
      <c r="C201" s="221" t="s">
        <v>428</v>
      </c>
      <c r="D201" s="221" t="s">
        <v>157</v>
      </c>
      <c r="E201" s="222" t="s">
        <v>429</v>
      </c>
      <c r="F201" s="223" t="s">
        <v>430</v>
      </c>
      <c r="G201" s="224" t="s">
        <v>240</v>
      </c>
      <c r="H201" s="225">
        <v>1</v>
      </c>
      <c r="I201" s="226"/>
      <c r="J201" s="227">
        <f>ROUND(I201*H201,2)</f>
        <v>0</v>
      </c>
      <c r="K201" s="223" t="s">
        <v>161</v>
      </c>
      <c r="L201" s="228"/>
      <c r="M201" s="229" t="s">
        <v>1</v>
      </c>
      <c r="N201" s="230" t="s">
        <v>44</v>
      </c>
      <c r="O201" s="88"/>
      <c r="P201" s="231">
        <f>O201*H201</f>
        <v>0</v>
      </c>
      <c r="Q201" s="231">
        <v>0</v>
      </c>
      <c r="R201" s="231">
        <f>Q201*H201</f>
        <v>0</v>
      </c>
      <c r="S201" s="231">
        <v>0</v>
      </c>
      <c r="T201" s="23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3" t="s">
        <v>89</v>
      </c>
      <c r="AT201" s="233" t="s">
        <v>157</v>
      </c>
      <c r="AU201" s="233" t="s">
        <v>86</v>
      </c>
      <c r="AY201" s="14" t="s">
        <v>156</v>
      </c>
      <c r="BE201" s="234">
        <f>IF(N201="základní",J201,0)</f>
        <v>0</v>
      </c>
      <c r="BF201" s="234">
        <f>IF(N201="snížená",J201,0)</f>
        <v>0</v>
      </c>
      <c r="BG201" s="234">
        <f>IF(N201="zákl. přenesená",J201,0)</f>
        <v>0</v>
      </c>
      <c r="BH201" s="234">
        <f>IF(N201="sníž. přenesená",J201,0)</f>
        <v>0</v>
      </c>
      <c r="BI201" s="234">
        <f>IF(N201="nulová",J201,0)</f>
        <v>0</v>
      </c>
      <c r="BJ201" s="14" t="s">
        <v>86</v>
      </c>
      <c r="BK201" s="234">
        <f>ROUND(I201*H201,2)</f>
        <v>0</v>
      </c>
      <c r="BL201" s="14" t="s">
        <v>86</v>
      </c>
      <c r="BM201" s="233" t="s">
        <v>431</v>
      </c>
    </row>
    <row r="202" s="2" customFormat="1" ht="57.6" customHeight="1">
      <c r="A202" s="35"/>
      <c r="B202" s="36"/>
      <c r="C202" s="235" t="s">
        <v>432</v>
      </c>
      <c r="D202" s="235" t="s">
        <v>214</v>
      </c>
      <c r="E202" s="236" t="s">
        <v>433</v>
      </c>
      <c r="F202" s="237" t="s">
        <v>434</v>
      </c>
      <c r="G202" s="238" t="s">
        <v>240</v>
      </c>
      <c r="H202" s="239">
        <v>1</v>
      </c>
      <c r="I202" s="240"/>
      <c r="J202" s="241">
        <f>ROUND(I202*H202,2)</f>
        <v>0</v>
      </c>
      <c r="K202" s="237" t="s">
        <v>161</v>
      </c>
      <c r="L202" s="41"/>
      <c r="M202" s="242" t="s">
        <v>1</v>
      </c>
      <c r="N202" s="243" t="s">
        <v>44</v>
      </c>
      <c r="O202" s="88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3" t="s">
        <v>86</v>
      </c>
      <c r="AT202" s="233" t="s">
        <v>214</v>
      </c>
      <c r="AU202" s="233" t="s">
        <v>86</v>
      </c>
      <c r="AY202" s="14" t="s">
        <v>156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4" t="s">
        <v>86</v>
      </c>
      <c r="BK202" s="234">
        <f>ROUND(I202*H202,2)</f>
        <v>0</v>
      </c>
      <c r="BL202" s="14" t="s">
        <v>86</v>
      </c>
      <c r="BM202" s="233" t="s">
        <v>435</v>
      </c>
    </row>
    <row r="203" s="2" customFormat="1" ht="34.8" customHeight="1">
      <c r="A203" s="35"/>
      <c r="B203" s="36"/>
      <c r="C203" s="221" t="s">
        <v>436</v>
      </c>
      <c r="D203" s="221" t="s">
        <v>157</v>
      </c>
      <c r="E203" s="222" t="s">
        <v>437</v>
      </c>
      <c r="F203" s="223" t="s">
        <v>438</v>
      </c>
      <c r="G203" s="224" t="s">
        <v>240</v>
      </c>
      <c r="H203" s="225">
        <v>12</v>
      </c>
      <c r="I203" s="226"/>
      <c r="J203" s="227">
        <f>ROUND(I203*H203,2)</f>
        <v>0</v>
      </c>
      <c r="K203" s="223" t="s">
        <v>161</v>
      </c>
      <c r="L203" s="228"/>
      <c r="M203" s="229" t="s">
        <v>1</v>
      </c>
      <c r="N203" s="230" t="s">
        <v>44</v>
      </c>
      <c r="O203" s="88"/>
      <c r="P203" s="231">
        <f>O203*H203</f>
        <v>0</v>
      </c>
      <c r="Q203" s="231">
        <v>0</v>
      </c>
      <c r="R203" s="231">
        <f>Q203*H203</f>
        <v>0</v>
      </c>
      <c r="S203" s="231">
        <v>0</v>
      </c>
      <c r="T203" s="232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3" t="s">
        <v>89</v>
      </c>
      <c r="AT203" s="233" t="s">
        <v>157</v>
      </c>
      <c r="AU203" s="233" t="s">
        <v>86</v>
      </c>
      <c r="AY203" s="14" t="s">
        <v>156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4" t="s">
        <v>86</v>
      </c>
      <c r="BK203" s="234">
        <f>ROUND(I203*H203,2)</f>
        <v>0</v>
      </c>
      <c r="BL203" s="14" t="s">
        <v>86</v>
      </c>
      <c r="BM203" s="233" t="s">
        <v>439</v>
      </c>
    </row>
    <row r="204" s="2" customFormat="1" ht="22.2" customHeight="1">
      <c r="A204" s="35"/>
      <c r="B204" s="36"/>
      <c r="C204" s="221" t="s">
        <v>440</v>
      </c>
      <c r="D204" s="221" t="s">
        <v>157</v>
      </c>
      <c r="E204" s="222" t="s">
        <v>441</v>
      </c>
      <c r="F204" s="223" t="s">
        <v>442</v>
      </c>
      <c r="G204" s="224" t="s">
        <v>240</v>
      </c>
      <c r="H204" s="225">
        <v>1</v>
      </c>
      <c r="I204" s="226"/>
      <c r="J204" s="227">
        <f>ROUND(I204*H204,2)</f>
        <v>0</v>
      </c>
      <c r="K204" s="223" t="s">
        <v>161</v>
      </c>
      <c r="L204" s="228"/>
      <c r="M204" s="229" t="s">
        <v>1</v>
      </c>
      <c r="N204" s="230" t="s">
        <v>44</v>
      </c>
      <c r="O204" s="88"/>
      <c r="P204" s="231">
        <f>O204*H204</f>
        <v>0</v>
      </c>
      <c r="Q204" s="231">
        <v>0</v>
      </c>
      <c r="R204" s="231">
        <f>Q204*H204</f>
        <v>0</v>
      </c>
      <c r="S204" s="231">
        <v>0</v>
      </c>
      <c r="T204" s="23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3" t="s">
        <v>89</v>
      </c>
      <c r="AT204" s="233" t="s">
        <v>157</v>
      </c>
      <c r="AU204" s="233" t="s">
        <v>86</v>
      </c>
      <c r="AY204" s="14" t="s">
        <v>156</v>
      </c>
      <c r="BE204" s="234">
        <f>IF(N204="základní",J204,0)</f>
        <v>0</v>
      </c>
      <c r="BF204" s="234">
        <f>IF(N204="snížená",J204,0)</f>
        <v>0</v>
      </c>
      <c r="BG204" s="234">
        <f>IF(N204="zákl. přenesená",J204,0)</f>
        <v>0</v>
      </c>
      <c r="BH204" s="234">
        <f>IF(N204="sníž. přenesená",J204,0)</f>
        <v>0</v>
      </c>
      <c r="BI204" s="234">
        <f>IF(N204="nulová",J204,0)</f>
        <v>0</v>
      </c>
      <c r="BJ204" s="14" t="s">
        <v>86</v>
      </c>
      <c r="BK204" s="234">
        <f>ROUND(I204*H204,2)</f>
        <v>0</v>
      </c>
      <c r="BL204" s="14" t="s">
        <v>86</v>
      </c>
      <c r="BM204" s="233" t="s">
        <v>443</v>
      </c>
    </row>
    <row r="205" s="2" customFormat="1" ht="70.2" customHeight="1">
      <c r="A205" s="35"/>
      <c r="B205" s="36"/>
      <c r="C205" s="235" t="s">
        <v>444</v>
      </c>
      <c r="D205" s="235" t="s">
        <v>214</v>
      </c>
      <c r="E205" s="236" t="s">
        <v>445</v>
      </c>
      <c r="F205" s="237" t="s">
        <v>446</v>
      </c>
      <c r="G205" s="238" t="s">
        <v>240</v>
      </c>
      <c r="H205" s="239">
        <v>1</v>
      </c>
      <c r="I205" s="240"/>
      <c r="J205" s="241">
        <f>ROUND(I205*H205,2)</f>
        <v>0</v>
      </c>
      <c r="K205" s="237" t="s">
        <v>161</v>
      </c>
      <c r="L205" s="41"/>
      <c r="M205" s="242" t="s">
        <v>1</v>
      </c>
      <c r="N205" s="243" t="s">
        <v>44</v>
      </c>
      <c r="O205" s="88"/>
      <c r="P205" s="231">
        <f>O205*H205</f>
        <v>0</v>
      </c>
      <c r="Q205" s="231">
        <v>0</v>
      </c>
      <c r="R205" s="231">
        <f>Q205*H205</f>
        <v>0</v>
      </c>
      <c r="S205" s="231">
        <v>0</v>
      </c>
      <c r="T205" s="23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3" t="s">
        <v>295</v>
      </c>
      <c r="AT205" s="233" t="s">
        <v>214</v>
      </c>
      <c r="AU205" s="233" t="s">
        <v>86</v>
      </c>
      <c r="AY205" s="14" t="s">
        <v>156</v>
      </c>
      <c r="BE205" s="234">
        <f>IF(N205="základní",J205,0)</f>
        <v>0</v>
      </c>
      <c r="BF205" s="234">
        <f>IF(N205="snížená",J205,0)</f>
        <v>0</v>
      </c>
      <c r="BG205" s="234">
        <f>IF(N205="zákl. přenesená",J205,0)</f>
        <v>0</v>
      </c>
      <c r="BH205" s="234">
        <f>IF(N205="sníž. přenesená",J205,0)</f>
        <v>0</v>
      </c>
      <c r="BI205" s="234">
        <f>IF(N205="nulová",J205,0)</f>
        <v>0</v>
      </c>
      <c r="BJ205" s="14" t="s">
        <v>86</v>
      </c>
      <c r="BK205" s="234">
        <f>ROUND(I205*H205,2)</f>
        <v>0</v>
      </c>
      <c r="BL205" s="14" t="s">
        <v>295</v>
      </c>
      <c r="BM205" s="233" t="s">
        <v>447</v>
      </c>
    </row>
    <row r="206" s="2" customFormat="1" ht="22.2" customHeight="1">
      <c r="A206" s="35"/>
      <c r="B206" s="36"/>
      <c r="C206" s="221" t="s">
        <v>448</v>
      </c>
      <c r="D206" s="221" t="s">
        <v>157</v>
      </c>
      <c r="E206" s="222" t="s">
        <v>449</v>
      </c>
      <c r="F206" s="223" t="s">
        <v>450</v>
      </c>
      <c r="G206" s="224" t="s">
        <v>240</v>
      </c>
      <c r="H206" s="225">
        <v>1</v>
      </c>
      <c r="I206" s="226"/>
      <c r="J206" s="227">
        <f>ROUND(I206*H206,2)</f>
        <v>0</v>
      </c>
      <c r="K206" s="223" t="s">
        <v>161</v>
      </c>
      <c r="L206" s="228"/>
      <c r="M206" s="229" t="s">
        <v>1</v>
      </c>
      <c r="N206" s="230" t="s">
        <v>44</v>
      </c>
      <c r="O206" s="88"/>
      <c r="P206" s="231">
        <f>O206*H206</f>
        <v>0</v>
      </c>
      <c r="Q206" s="231">
        <v>0</v>
      </c>
      <c r="R206" s="231">
        <f>Q206*H206</f>
        <v>0</v>
      </c>
      <c r="S206" s="231">
        <v>0</v>
      </c>
      <c r="T206" s="232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3" t="s">
        <v>89</v>
      </c>
      <c r="AT206" s="233" t="s">
        <v>157</v>
      </c>
      <c r="AU206" s="233" t="s">
        <v>86</v>
      </c>
      <c r="AY206" s="14" t="s">
        <v>156</v>
      </c>
      <c r="BE206" s="234">
        <f>IF(N206="základní",J206,0)</f>
        <v>0</v>
      </c>
      <c r="BF206" s="234">
        <f>IF(N206="snížená",J206,0)</f>
        <v>0</v>
      </c>
      <c r="BG206" s="234">
        <f>IF(N206="zákl. přenesená",J206,0)</f>
        <v>0</v>
      </c>
      <c r="BH206" s="234">
        <f>IF(N206="sníž. přenesená",J206,0)</f>
        <v>0</v>
      </c>
      <c r="BI206" s="234">
        <f>IF(N206="nulová",J206,0)</f>
        <v>0</v>
      </c>
      <c r="BJ206" s="14" t="s">
        <v>86</v>
      </c>
      <c r="BK206" s="234">
        <f>ROUND(I206*H206,2)</f>
        <v>0</v>
      </c>
      <c r="BL206" s="14" t="s">
        <v>86</v>
      </c>
      <c r="BM206" s="233" t="s">
        <v>451</v>
      </c>
    </row>
    <row r="207" s="2" customFormat="1" ht="22.2" customHeight="1">
      <c r="A207" s="35"/>
      <c r="B207" s="36"/>
      <c r="C207" s="221" t="s">
        <v>452</v>
      </c>
      <c r="D207" s="221" t="s">
        <v>157</v>
      </c>
      <c r="E207" s="222" t="s">
        <v>453</v>
      </c>
      <c r="F207" s="223" t="s">
        <v>454</v>
      </c>
      <c r="G207" s="224" t="s">
        <v>240</v>
      </c>
      <c r="H207" s="225">
        <v>1</v>
      </c>
      <c r="I207" s="226"/>
      <c r="J207" s="227">
        <f>ROUND(I207*H207,2)</f>
        <v>0</v>
      </c>
      <c r="K207" s="223" t="s">
        <v>161</v>
      </c>
      <c r="L207" s="228"/>
      <c r="M207" s="229" t="s">
        <v>1</v>
      </c>
      <c r="N207" s="230" t="s">
        <v>44</v>
      </c>
      <c r="O207" s="88"/>
      <c r="P207" s="231">
        <f>O207*H207</f>
        <v>0</v>
      </c>
      <c r="Q207" s="231">
        <v>0</v>
      </c>
      <c r="R207" s="231">
        <f>Q207*H207</f>
        <v>0</v>
      </c>
      <c r="S207" s="231">
        <v>0</v>
      </c>
      <c r="T207" s="23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3" t="s">
        <v>308</v>
      </c>
      <c r="AT207" s="233" t="s">
        <v>157</v>
      </c>
      <c r="AU207" s="233" t="s">
        <v>86</v>
      </c>
      <c r="AY207" s="14" t="s">
        <v>156</v>
      </c>
      <c r="BE207" s="234">
        <f>IF(N207="základní",J207,0)</f>
        <v>0</v>
      </c>
      <c r="BF207" s="234">
        <f>IF(N207="snížená",J207,0)</f>
        <v>0</v>
      </c>
      <c r="BG207" s="234">
        <f>IF(N207="zákl. přenesená",J207,0)</f>
        <v>0</v>
      </c>
      <c r="BH207" s="234">
        <f>IF(N207="sníž. přenesená",J207,0)</f>
        <v>0</v>
      </c>
      <c r="BI207" s="234">
        <f>IF(N207="nulová",J207,0)</f>
        <v>0</v>
      </c>
      <c r="BJ207" s="14" t="s">
        <v>86</v>
      </c>
      <c r="BK207" s="234">
        <f>ROUND(I207*H207,2)</f>
        <v>0</v>
      </c>
      <c r="BL207" s="14" t="s">
        <v>285</v>
      </c>
      <c r="BM207" s="233" t="s">
        <v>455</v>
      </c>
    </row>
    <row r="208" s="2" customFormat="1" ht="34.8" customHeight="1">
      <c r="A208" s="35"/>
      <c r="B208" s="36"/>
      <c r="C208" s="221" t="s">
        <v>456</v>
      </c>
      <c r="D208" s="221" t="s">
        <v>157</v>
      </c>
      <c r="E208" s="222" t="s">
        <v>457</v>
      </c>
      <c r="F208" s="223" t="s">
        <v>458</v>
      </c>
      <c r="G208" s="224" t="s">
        <v>240</v>
      </c>
      <c r="H208" s="225">
        <v>1</v>
      </c>
      <c r="I208" s="226"/>
      <c r="J208" s="227">
        <f>ROUND(I208*H208,2)</f>
        <v>0</v>
      </c>
      <c r="K208" s="223" t="s">
        <v>161</v>
      </c>
      <c r="L208" s="228"/>
      <c r="M208" s="229" t="s">
        <v>1</v>
      </c>
      <c r="N208" s="230" t="s">
        <v>44</v>
      </c>
      <c r="O208" s="88"/>
      <c r="P208" s="231">
        <f>O208*H208</f>
        <v>0</v>
      </c>
      <c r="Q208" s="231">
        <v>0</v>
      </c>
      <c r="R208" s="231">
        <f>Q208*H208</f>
        <v>0</v>
      </c>
      <c r="S208" s="231">
        <v>0</v>
      </c>
      <c r="T208" s="232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3" t="s">
        <v>308</v>
      </c>
      <c r="AT208" s="233" t="s">
        <v>157</v>
      </c>
      <c r="AU208" s="233" t="s">
        <v>86</v>
      </c>
      <c r="AY208" s="14" t="s">
        <v>156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4" t="s">
        <v>86</v>
      </c>
      <c r="BK208" s="234">
        <f>ROUND(I208*H208,2)</f>
        <v>0</v>
      </c>
      <c r="BL208" s="14" t="s">
        <v>285</v>
      </c>
      <c r="BM208" s="233" t="s">
        <v>459</v>
      </c>
    </row>
    <row r="209" s="2" customFormat="1" ht="22.2" customHeight="1">
      <c r="A209" s="35"/>
      <c r="B209" s="36"/>
      <c r="C209" s="221" t="s">
        <v>460</v>
      </c>
      <c r="D209" s="221" t="s">
        <v>157</v>
      </c>
      <c r="E209" s="222" t="s">
        <v>461</v>
      </c>
      <c r="F209" s="223" t="s">
        <v>462</v>
      </c>
      <c r="G209" s="224" t="s">
        <v>240</v>
      </c>
      <c r="H209" s="225">
        <v>8</v>
      </c>
      <c r="I209" s="226"/>
      <c r="J209" s="227">
        <f>ROUND(I209*H209,2)</f>
        <v>0</v>
      </c>
      <c r="K209" s="223" t="s">
        <v>161</v>
      </c>
      <c r="L209" s="228"/>
      <c r="M209" s="229" t="s">
        <v>1</v>
      </c>
      <c r="N209" s="230" t="s">
        <v>44</v>
      </c>
      <c r="O209" s="88"/>
      <c r="P209" s="231">
        <f>O209*H209</f>
        <v>0</v>
      </c>
      <c r="Q209" s="231">
        <v>0</v>
      </c>
      <c r="R209" s="231">
        <f>Q209*H209</f>
        <v>0</v>
      </c>
      <c r="S209" s="231">
        <v>0</v>
      </c>
      <c r="T209" s="23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3" t="s">
        <v>89</v>
      </c>
      <c r="AT209" s="233" t="s">
        <v>157</v>
      </c>
      <c r="AU209" s="233" t="s">
        <v>86</v>
      </c>
      <c r="AY209" s="14" t="s">
        <v>156</v>
      </c>
      <c r="BE209" s="234">
        <f>IF(N209="základní",J209,0)</f>
        <v>0</v>
      </c>
      <c r="BF209" s="234">
        <f>IF(N209="snížená",J209,0)</f>
        <v>0</v>
      </c>
      <c r="BG209" s="234">
        <f>IF(N209="zákl. přenesená",J209,0)</f>
        <v>0</v>
      </c>
      <c r="BH209" s="234">
        <f>IF(N209="sníž. přenesená",J209,0)</f>
        <v>0</v>
      </c>
      <c r="BI209" s="234">
        <f>IF(N209="nulová",J209,0)</f>
        <v>0</v>
      </c>
      <c r="BJ209" s="14" t="s">
        <v>86</v>
      </c>
      <c r="BK209" s="234">
        <f>ROUND(I209*H209,2)</f>
        <v>0</v>
      </c>
      <c r="BL209" s="14" t="s">
        <v>86</v>
      </c>
      <c r="BM209" s="233" t="s">
        <v>463</v>
      </c>
    </row>
    <row r="210" s="2" customFormat="1" ht="22.2" customHeight="1">
      <c r="A210" s="35"/>
      <c r="B210" s="36"/>
      <c r="C210" s="221" t="s">
        <v>464</v>
      </c>
      <c r="D210" s="221" t="s">
        <v>157</v>
      </c>
      <c r="E210" s="222" t="s">
        <v>465</v>
      </c>
      <c r="F210" s="223" t="s">
        <v>466</v>
      </c>
      <c r="G210" s="224" t="s">
        <v>240</v>
      </c>
      <c r="H210" s="225">
        <v>2</v>
      </c>
      <c r="I210" s="226"/>
      <c r="J210" s="227">
        <f>ROUND(I210*H210,2)</f>
        <v>0</v>
      </c>
      <c r="K210" s="223" t="s">
        <v>161</v>
      </c>
      <c r="L210" s="228"/>
      <c r="M210" s="229" t="s">
        <v>1</v>
      </c>
      <c r="N210" s="230" t="s">
        <v>44</v>
      </c>
      <c r="O210" s="88"/>
      <c r="P210" s="231">
        <f>O210*H210</f>
        <v>0</v>
      </c>
      <c r="Q210" s="231">
        <v>0</v>
      </c>
      <c r="R210" s="231">
        <f>Q210*H210</f>
        <v>0</v>
      </c>
      <c r="S210" s="231">
        <v>0</v>
      </c>
      <c r="T210" s="23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3" t="s">
        <v>89</v>
      </c>
      <c r="AT210" s="233" t="s">
        <v>157</v>
      </c>
      <c r="AU210" s="233" t="s">
        <v>86</v>
      </c>
      <c r="AY210" s="14" t="s">
        <v>156</v>
      </c>
      <c r="BE210" s="234">
        <f>IF(N210="základní",J210,0)</f>
        <v>0</v>
      </c>
      <c r="BF210" s="234">
        <f>IF(N210="snížená",J210,0)</f>
        <v>0</v>
      </c>
      <c r="BG210" s="234">
        <f>IF(N210="zákl. přenesená",J210,0)</f>
        <v>0</v>
      </c>
      <c r="BH210" s="234">
        <f>IF(N210="sníž. přenesená",J210,0)</f>
        <v>0</v>
      </c>
      <c r="BI210" s="234">
        <f>IF(N210="nulová",J210,0)</f>
        <v>0</v>
      </c>
      <c r="BJ210" s="14" t="s">
        <v>86</v>
      </c>
      <c r="BK210" s="234">
        <f>ROUND(I210*H210,2)</f>
        <v>0</v>
      </c>
      <c r="BL210" s="14" t="s">
        <v>86</v>
      </c>
      <c r="BM210" s="233" t="s">
        <v>467</v>
      </c>
    </row>
    <row r="211" s="2" customFormat="1" ht="22.2" customHeight="1">
      <c r="A211" s="35"/>
      <c r="B211" s="36"/>
      <c r="C211" s="235" t="s">
        <v>468</v>
      </c>
      <c r="D211" s="235" t="s">
        <v>214</v>
      </c>
      <c r="E211" s="236" t="s">
        <v>388</v>
      </c>
      <c r="F211" s="237" t="s">
        <v>389</v>
      </c>
      <c r="G211" s="238" t="s">
        <v>240</v>
      </c>
      <c r="H211" s="239">
        <v>10</v>
      </c>
      <c r="I211" s="240"/>
      <c r="J211" s="241">
        <f>ROUND(I211*H211,2)</f>
        <v>0</v>
      </c>
      <c r="K211" s="237" t="s">
        <v>161</v>
      </c>
      <c r="L211" s="41"/>
      <c r="M211" s="242" t="s">
        <v>1</v>
      </c>
      <c r="N211" s="243" t="s">
        <v>44</v>
      </c>
      <c r="O211" s="88"/>
      <c r="P211" s="231">
        <f>O211*H211</f>
        <v>0</v>
      </c>
      <c r="Q211" s="231">
        <v>0</v>
      </c>
      <c r="R211" s="231">
        <f>Q211*H211</f>
        <v>0</v>
      </c>
      <c r="S211" s="231">
        <v>0</v>
      </c>
      <c r="T211" s="23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3" t="s">
        <v>170</v>
      </c>
      <c r="AT211" s="233" t="s">
        <v>214</v>
      </c>
      <c r="AU211" s="233" t="s">
        <v>86</v>
      </c>
      <c r="AY211" s="14" t="s">
        <v>156</v>
      </c>
      <c r="BE211" s="234">
        <f>IF(N211="základní",J211,0)</f>
        <v>0</v>
      </c>
      <c r="BF211" s="234">
        <f>IF(N211="snížená",J211,0)</f>
        <v>0</v>
      </c>
      <c r="BG211" s="234">
        <f>IF(N211="zákl. přenesená",J211,0)</f>
        <v>0</v>
      </c>
      <c r="BH211" s="234">
        <f>IF(N211="sníž. přenesená",J211,0)</f>
        <v>0</v>
      </c>
      <c r="BI211" s="234">
        <f>IF(N211="nulová",J211,0)</f>
        <v>0</v>
      </c>
      <c r="BJ211" s="14" t="s">
        <v>86</v>
      </c>
      <c r="BK211" s="234">
        <f>ROUND(I211*H211,2)</f>
        <v>0</v>
      </c>
      <c r="BL211" s="14" t="s">
        <v>170</v>
      </c>
      <c r="BM211" s="233" t="s">
        <v>469</v>
      </c>
    </row>
    <row r="212" s="2" customFormat="1" ht="22.2" customHeight="1">
      <c r="A212" s="35"/>
      <c r="B212" s="36"/>
      <c r="C212" s="221" t="s">
        <v>470</v>
      </c>
      <c r="D212" s="221" t="s">
        <v>157</v>
      </c>
      <c r="E212" s="222" t="s">
        <v>471</v>
      </c>
      <c r="F212" s="223" t="s">
        <v>472</v>
      </c>
      <c r="G212" s="224" t="s">
        <v>240</v>
      </c>
      <c r="H212" s="225">
        <v>1</v>
      </c>
      <c r="I212" s="226"/>
      <c r="J212" s="227">
        <f>ROUND(I212*H212,2)</f>
        <v>0</v>
      </c>
      <c r="K212" s="223" t="s">
        <v>161</v>
      </c>
      <c r="L212" s="228"/>
      <c r="M212" s="229" t="s">
        <v>1</v>
      </c>
      <c r="N212" s="230" t="s">
        <v>44</v>
      </c>
      <c r="O212" s="88"/>
      <c r="P212" s="231">
        <f>O212*H212</f>
        <v>0</v>
      </c>
      <c r="Q212" s="231">
        <v>0</v>
      </c>
      <c r="R212" s="231">
        <f>Q212*H212</f>
        <v>0</v>
      </c>
      <c r="S212" s="231">
        <v>0</v>
      </c>
      <c r="T212" s="232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3" t="s">
        <v>308</v>
      </c>
      <c r="AT212" s="233" t="s">
        <v>157</v>
      </c>
      <c r="AU212" s="233" t="s">
        <v>86</v>
      </c>
      <c r="AY212" s="14" t="s">
        <v>156</v>
      </c>
      <c r="BE212" s="234">
        <f>IF(N212="základní",J212,0)</f>
        <v>0</v>
      </c>
      <c r="BF212" s="234">
        <f>IF(N212="snížená",J212,0)</f>
        <v>0</v>
      </c>
      <c r="BG212" s="234">
        <f>IF(N212="zákl. přenesená",J212,0)</f>
        <v>0</v>
      </c>
      <c r="BH212" s="234">
        <f>IF(N212="sníž. přenesená",J212,0)</f>
        <v>0</v>
      </c>
      <c r="BI212" s="234">
        <f>IF(N212="nulová",J212,0)</f>
        <v>0</v>
      </c>
      <c r="BJ212" s="14" t="s">
        <v>86</v>
      </c>
      <c r="BK212" s="234">
        <f>ROUND(I212*H212,2)</f>
        <v>0</v>
      </c>
      <c r="BL212" s="14" t="s">
        <v>285</v>
      </c>
      <c r="BM212" s="233" t="s">
        <v>473</v>
      </c>
    </row>
    <row r="213" s="12" customFormat="1" ht="25.92" customHeight="1">
      <c r="A213" s="12"/>
      <c r="B213" s="207"/>
      <c r="C213" s="208"/>
      <c r="D213" s="209" t="s">
        <v>78</v>
      </c>
      <c r="E213" s="210" t="s">
        <v>474</v>
      </c>
      <c r="F213" s="210" t="s">
        <v>475</v>
      </c>
      <c r="G213" s="208"/>
      <c r="H213" s="208"/>
      <c r="I213" s="211"/>
      <c r="J213" s="212">
        <f>BK213</f>
        <v>0</v>
      </c>
      <c r="K213" s="208"/>
      <c r="L213" s="213"/>
      <c r="M213" s="214"/>
      <c r="N213" s="215"/>
      <c r="O213" s="215"/>
      <c r="P213" s="216">
        <f>SUM(P214:P228)</f>
        <v>0</v>
      </c>
      <c r="Q213" s="215"/>
      <c r="R213" s="216">
        <f>SUM(R214:R228)</f>
        <v>0</v>
      </c>
      <c r="S213" s="215"/>
      <c r="T213" s="217">
        <f>SUM(T214:T228)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8" t="s">
        <v>86</v>
      </c>
      <c r="AT213" s="219" t="s">
        <v>78</v>
      </c>
      <c r="AU213" s="219" t="s">
        <v>79</v>
      </c>
      <c r="AY213" s="218" t="s">
        <v>156</v>
      </c>
      <c r="BK213" s="220">
        <f>SUM(BK214:BK228)</f>
        <v>0</v>
      </c>
    </row>
    <row r="214" s="2" customFormat="1" ht="34.8" customHeight="1">
      <c r="A214" s="35"/>
      <c r="B214" s="36"/>
      <c r="C214" s="235" t="s">
        <v>476</v>
      </c>
      <c r="D214" s="235" t="s">
        <v>214</v>
      </c>
      <c r="E214" s="236" t="s">
        <v>477</v>
      </c>
      <c r="F214" s="237" t="s">
        <v>478</v>
      </c>
      <c r="G214" s="238" t="s">
        <v>240</v>
      </c>
      <c r="H214" s="239">
        <v>1</v>
      </c>
      <c r="I214" s="240"/>
      <c r="J214" s="241">
        <f>ROUND(I214*H214,2)</f>
        <v>0</v>
      </c>
      <c r="K214" s="237" t="s">
        <v>161</v>
      </c>
      <c r="L214" s="41"/>
      <c r="M214" s="242" t="s">
        <v>1</v>
      </c>
      <c r="N214" s="243" t="s">
        <v>44</v>
      </c>
      <c r="O214" s="88"/>
      <c r="P214" s="231">
        <f>O214*H214</f>
        <v>0</v>
      </c>
      <c r="Q214" s="231">
        <v>0</v>
      </c>
      <c r="R214" s="231">
        <f>Q214*H214</f>
        <v>0</v>
      </c>
      <c r="S214" s="231">
        <v>0</v>
      </c>
      <c r="T214" s="23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3" t="s">
        <v>285</v>
      </c>
      <c r="AT214" s="233" t="s">
        <v>214</v>
      </c>
      <c r="AU214" s="233" t="s">
        <v>86</v>
      </c>
      <c r="AY214" s="14" t="s">
        <v>156</v>
      </c>
      <c r="BE214" s="234">
        <f>IF(N214="základní",J214,0)</f>
        <v>0</v>
      </c>
      <c r="BF214" s="234">
        <f>IF(N214="snížená",J214,0)</f>
        <v>0</v>
      </c>
      <c r="BG214" s="234">
        <f>IF(N214="zákl. přenesená",J214,0)</f>
        <v>0</v>
      </c>
      <c r="BH214" s="234">
        <f>IF(N214="sníž. přenesená",J214,0)</f>
        <v>0</v>
      </c>
      <c r="BI214" s="234">
        <f>IF(N214="nulová",J214,0)</f>
        <v>0</v>
      </c>
      <c r="BJ214" s="14" t="s">
        <v>86</v>
      </c>
      <c r="BK214" s="234">
        <f>ROUND(I214*H214,2)</f>
        <v>0</v>
      </c>
      <c r="BL214" s="14" t="s">
        <v>285</v>
      </c>
      <c r="BM214" s="233" t="s">
        <v>479</v>
      </c>
    </row>
    <row r="215" s="2" customFormat="1" ht="22.2" customHeight="1">
      <c r="A215" s="35"/>
      <c r="B215" s="36"/>
      <c r="C215" s="221" t="s">
        <v>480</v>
      </c>
      <c r="D215" s="221" t="s">
        <v>157</v>
      </c>
      <c r="E215" s="222" t="s">
        <v>481</v>
      </c>
      <c r="F215" s="223" t="s">
        <v>482</v>
      </c>
      <c r="G215" s="224" t="s">
        <v>240</v>
      </c>
      <c r="H215" s="225">
        <v>1</v>
      </c>
      <c r="I215" s="226"/>
      <c r="J215" s="227">
        <f>ROUND(I215*H215,2)</f>
        <v>0</v>
      </c>
      <c r="K215" s="223" t="s">
        <v>161</v>
      </c>
      <c r="L215" s="228"/>
      <c r="M215" s="229" t="s">
        <v>1</v>
      </c>
      <c r="N215" s="230" t="s">
        <v>44</v>
      </c>
      <c r="O215" s="88"/>
      <c r="P215" s="231">
        <f>O215*H215</f>
        <v>0</v>
      </c>
      <c r="Q215" s="231">
        <v>0</v>
      </c>
      <c r="R215" s="231">
        <f>Q215*H215</f>
        <v>0</v>
      </c>
      <c r="S215" s="231">
        <v>0</v>
      </c>
      <c r="T215" s="232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3" t="s">
        <v>308</v>
      </c>
      <c r="AT215" s="233" t="s">
        <v>157</v>
      </c>
      <c r="AU215" s="233" t="s">
        <v>86</v>
      </c>
      <c r="AY215" s="14" t="s">
        <v>156</v>
      </c>
      <c r="BE215" s="234">
        <f>IF(N215="základní",J215,0)</f>
        <v>0</v>
      </c>
      <c r="BF215" s="234">
        <f>IF(N215="snížená",J215,0)</f>
        <v>0</v>
      </c>
      <c r="BG215" s="234">
        <f>IF(N215="zákl. přenesená",J215,0)</f>
        <v>0</v>
      </c>
      <c r="BH215" s="234">
        <f>IF(N215="sníž. přenesená",J215,0)</f>
        <v>0</v>
      </c>
      <c r="BI215" s="234">
        <f>IF(N215="nulová",J215,0)</f>
        <v>0</v>
      </c>
      <c r="BJ215" s="14" t="s">
        <v>86</v>
      </c>
      <c r="BK215" s="234">
        <f>ROUND(I215*H215,2)</f>
        <v>0</v>
      </c>
      <c r="BL215" s="14" t="s">
        <v>285</v>
      </c>
      <c r="BM215" s="233" t="s">
        <v>483</v>
      </c>
    </row>
    <row r="216" s="2" customFormat="1" ht="13.8" customHeight="1">
      <c r="A216" s="35"/>
      <c r="B216" s="36"/>
      <c r="C216" s="221" t="s">
        <v>484</v>
      </c>
      <c r="D216" s="221" t="s">
        <v>157</v>
      </c>
      <c r="E216" s="222" t="s">
        <v>485</v>
      </c>
      <c r="F216" s="223" t="s">
        <v>486</v>
      </c>
      <c r="G216" s="224" t="s">
        <v>240</v>
      </c>
      <c r="H216" s="225">
        <v>2</v>
      </c>
      <c r="I216" s="226"/>
      <c r="J216" s="227">
        <f>ROUND(I216*H216,2)</f>
        <v>0</v>
      </c>
      <c r="K216" s="223" t="s">
        <v>161</v>
      </c>
      <c r="L216" s="228"/>
      <c r="M216" s="229" t="s">
        <v>1</v>
      </c>
      <c r="N216" s="230" t="s">
        <v>44</v>
      </c>
      <c r="O216" s="88"/>
      <c r="P216" s="231">
        <f>O216*H216</f>
        <v>0</v>
      </c>
      <c r="Q216" s="231">
        <v>0</v>
      </c>
      <c r="R216" s="231">
        <f>Q216*H216</f>
        <v>0</v>
      </c>
      <c r="S216" s="231">
        <v>0</v>
      </c>
      <c r="T216" s="23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3" t="s">
        <v>89</v>
      </c>
      <c r="AT216" s="233" t="s">
        <v>157</v>
      </c>
      <c r="AU216" s="233" t="s">
        <v>86</v>
      </c>
      <c r="AY216" s="14" t="s">
        <v>156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4" t="s">
        <v>86</v>
      </c>
      <c r="BK216" s="234">
        <f>ROUND(I216*H216,2)</f>
        <v>0</v>
      </c>
      <c r="BL216" s="14" t="s">
        <v>86</v>
      </c>
      <c r="BM216" s="233" t="s">
        <v>487</v>
      </c>
    </row>
    <row r="217" s="2" customFormat="1" ht="13.8" customHeight="1">
      <c r="A217" s="35"/>
      <c r="B217" s="36"/>
      <c r="C217" s="221" t="s">
        <v>488</v>
      </c>
      <c r="D217" s="221" t="s">
        <v>157</v>
      </c>
      <c r="E217" s="222" t="s">
        <v>489</v>
      </c>
      <c r="F217" s="223" t="s">
        <v>490</v>
      </c>
      <c r="G217" s="224" t="s">
        <v>240</v>
      </c>
      <c r="H217" s="225">
        <v>1</v>
      </c>
      <c r="I217" s="226"/>
      <c r="J217" s="227">
        <f>ROUND(I217*H217,2)</f>
        <v>0</v>
      </c>
      <c r="K217" s="223" t="s">
        <v>161</v>
      </c>
      <c r="L217" s="228"/>
      <c r="M217" s="229" t="s">
        <v>1</v>
      </c>
      <c r="N217" s="230" t="s">
        <v>44</v>
      </c>
      <c r="O217" s="88"/>
      <c r="P217" s="231">
        <f>O217*H217</f>
        <v>0</v>
      </c>
      <c r="Q217" s="231">
        <v>0</v>
      </c>
      <c r="R217" s="231">
        <f>Q217*H217</f>
        <v>0</v>
      </c>
      <c r="S217" s="231">
        <v>0</v>
      </c>
      <c r="T217" s="232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3" t="s">
        <v>89</v>
      </c>
      <c r="AT217" s="233" t="s">
        <v>157</v>
      </c>
      <c r="AU217" s="233" t="s">
        <v>86</v>
      </c>
      <c r="AY217" s="14" t="s">
        <v>156</v>
      </c>
      <c r="BE217" s="234">
        <f>IF(N217="základní",J217,0)</f>
        <v>0</v>
      </c>
      <c r="BF217" s="234">
        <f>IF(N217="snížená",J217,0)</f>
        <v>0</v>
      </c>
      <c r="BG217" s="234">
        <f>IF(N217="zákl. přenesená",J217,0)</f>
        <v>0</v>
      </c>
      <c r="BH217" s="234">
        <f>IF(N217="sníž. přenesená",J217,0)</f>
        <v>0</v>
      </c>
      <c r="BI217" s="234">
        <f>IF(N217="nulová",J217,0)</f>
        <v>0</v>
      </c>
      <c r="BJ217" s="14" t="s">
        <v>86</v>
      </c>
      <c r="BK217" s="234">
        <f>ROUND(I217*H217,2)</f>
        <v>0</v>
      </c>
      <c r="BL217" s="14" t="s">
        <v>86</v>
      </c>
      <c r="BM217" s="233" t="s">
        <v>491</v>
      </c>
    </row>
    <row r="218" s="2" customFormat="1" ht="13.8" customHeight="1">
      <c r="A218" s="35"/>
      <c r="B218" s="36"/>
      <c r="C218" s="221" t="s">
        <v>492</v>
      </c>
      <c r="D218" s="221" t="s">
        <v>157</v>
      </c>
      <c r="E218" s="222" t="s">
        <v>493</v>
      </c>
      <c r="F218" s="223" t="s">
        <v>494</v>
      </c>
      <c r="G218" s="224" t="s">
        <v>240</v>
      </c>
      <c r="H218" s="225">
        <v>1</v>
      </c>
      <c r="I218" s="226"/>
      <c r="J218" s="227">
        <f>ROUND(I218*H218,2)</f>
        <v>0</v>
      </c>
      <c r="K218" s="223" t="s">
        <v>161</v>
      </c>
      <c r="L218" s="228"/>
      <c r="M218" s="229" t="s">
        <v>1</v>
      </c>
      <c r="N218" s="230" t="s">
        <v>44</v>
      </c>
      <c r="O218" s="88"/>
      <c r="P218" s="231">
        <f>O218*H218</f>
        <v>0</v>
      </c>
      <c r="Q218" s="231">
        <v>0</v>
      </c>
      <c r="R218" s="231">
        <f>Q218*H218</f>
        <v>0</v>
      </c>
      <c r="S218" s="231">
        <v>0</v>
      </c>
      <c r="T218" s="232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3" t="s">
        <v>89</v>
      </c>
      <c r="AT218" s="233" t="s">
        <v>157</v>
      </c>
      <c r="AU218" s="233" t="s">
        <v>86</v>
      </c>
      <c r="AY218" s="14" t="s">
        <v>156</v>
      </c>
      <c r="BE218" s="234">
        <f>IF(N218="základní",J218,0)</f>
        <v>0</v>
      </c>
      <c r="BF218" s="234">
        <f>IF(N218="snížená",J218,0)</f>
        <v>0</v>
      </c>
      <c r="BG218" s="234">
        <f>IF(N218="zákl. přenesená",J218,0)</f>
        <v>0</v>
      </c>
      <c r="BH218" s="234">
        <f>IF(N218="sníž. přenesená",J218,0)</f>
        <v>0</v>
      </c>
      <c r="BI218" s="234">
        <f>IF(N218="nulová",J218,0)</f>
        <v>0</v>
      </c>
      <c r="BJ218" s="14" t="s">
        <v>86</v>
      </c>
      <c r="BK218" s="234">
        <f>ROUND(I218*H218,2)</f>
        <v>0</v>
      </c>
      <c r="BL218" s="14" t="s">
        <v>86</v>
      </c>
      <c r="BM218" s="233" t="s">
        <v>495</v>
      </c>
    </row>
    <row r="219" s="2" customFormat="1" ht="13.8" customHeight="1">
      <c r="A219" s="35"/>
      <c r="B219" s="36"/>
      <c r="C219" s="221" t="s">
        <v>496</v>
      </c>
      <c r="D219" s="221" t="s">
        <v>157</v>
      </c>
      <c r="E219" s="222" t="s">
        <v>497</v>
      </c>
      <c r="F219" s="223" t="s">
        <v>498</v>
      </c>
      <c r="G219" s="224" t="s">
        <v>240</v>
      </c>
      <c r="H219" s="225">
        <v>1</v>
      </c>
      <c r="I219" s="226"/>
      <c r="J219" s="227">
        <f>ROUND(I219*H219,2)</f>
        <v>0</v>
      </c>
      <c r="K219" s="223" t="s">
        <v>161</v>
      </c>
      <c r="L219" s="228"/>
      <c r="M219" s="229" t="s">
        <v>1</v>
      </c>
      <c r="N219" s="230" t="s">
        <v>44</v>
      </c>
      <c r="O219" s="88"/>
      <c r="P219" s="231">
        <f>O219*H219</f>
        <v>0</v>
      </c>
      <c r="Q219" s="231">
        <v>0</v>
      </c>
      <c r="R219" s="231">
        <f>Q219*H219</f>
        <v>0</v>
      </c>
      <c r="S219" s="231">
        <v>0</v>
      </c>
      <c r="T219" s="23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3" t="s">
        <v>308</v>
      </c>
      <c r="AT219" s="233" t="s">
        <v>157</v>
      </c>
      <c r="AU219" s="233" t="s">
        <v>86</v>
      </c>
      <c r="AY219" s="14" t="s">
        <v>156</v>
      </c>
      <c r="BE219" s="234">
        <f>IF(N219="základní",J219,0)</f>
        <v>0</v>
      </c>
      <c r="BF219" s="234">
        <f>IF(N219="snížená",J219,0)</f>
        <v>0</v>
      </c>
      <c r="BG219" s="234">
        <f>IF(N219="zákl. přenesená",J219,0)</f>
        <v>0</v>
      </c>
      <c r="BH219" s="234">
        <f>IF(N219="sníž. přenesená",J219,0)</f>
        <v>0</v>
      </c>
      <c r="BI219" s="234">
        <f>IF(N219="nulová",J219,0)</f>
        <v>0</v>
      </c>
      <c r="BJ219" s="14" t="s">
        <v>86</v>
      </c>
      <c r="BK219" s="234">
        <f>ROUND(I219*H219,2)</f>
        <v>0</v>
      </c>
      <c r="BL219" s="14" t="s">
        <v>285</v>
      </c>
      <c r="BM219" s="233" t="s">
        <v>499</v>
      </c>
    </row>
    <row r="220" s="2" customFormat="1" ht="13.8" customHeight="1">
      <c r="A220" s="35"/>
      <c r="B220" s="36"/>
      <c r="C220" s="221" t="s">
        <v>500</v>
      </c>
      <c r="D220" s="221" t="s">
        <v>157</v>
      </c>
      <c r="E220" s="222" t="s">
        <v>501</v>
      </c>
      <c r="F220" s="223" t="s">
        <v>502</v>
      </c>
      <c r="G220" s="224" t="s">
        <v>240</v>
      </c>
      <c r="H220" s="225">
        <v>1</v>
      </c>
      <c r="I220" s="226"/>
      <c r="J220" s="227">
        <f>ROUND(I220*H220,2)</f>
        <v>0</v>
      </c>
      <c r="K220" s="223" t="s">
        <v>161</v>
      </c>
      <c r="L220" s="228"/>
      <c r="M220" s="229" t="s">
        <v>1</v>
      </c>
      <c r="N220" s="230" t="s">
        <v>44</v>
      </c>
      <c r="O220" s="88"/>
      <c r="P220" s="231">
        <f>O220*H220</f>
        <v>0</v>
      </c>
      <c r="Q220" s="231">
        <v>0</v>
      </c>
      <c r="R220" s="231">
        <f>Q220*H220</f>
        <v>0</v>
      </c>
      <c r="S220" s="231">
        <v>0</v>
      </c>
      <c r="T220" s="232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3" t="s">
        <v>89</v>
      </c>
      <c r="AT220" s="233" t="s">
        <v>157</v>
      </c>
      <c r="AU220" s="233" t="s">
        <v>86</v>
      </c>
      <c r="AY220" s="14" t="s">
        <v>156</v>
      </c>
      <c r="BE220" s="234">
        <f>IF(N220="základní",J220,0)</f>
        <v>0</v>
      </c>
      <c r="BF220" s="234">
        <f>IF(N220="snížená",J220,0)</f>
        <v>0</v>
      </c>
      <c r="BG220" s="234">
        <f>IF(N220="zákl. přenesená",J220,0)</f>
        <v>0</v>
      </c>
      <c r="BH220" s="234">
        <f>IF(N220="sníž. přenesená",J220,0)</f>
        <v>0</v>
      </c>
      <c r="BI220" s="234">
        <f>IF(N220="nulová",J220,0)</f>
        <v>0</v>
      </c>
      <c r="BJ220" s="14" t="s">
        <v>86</v>
      </c>
      <c r="BK220" s="234">
        <f>ROUND(I220*H220,2)</f>
        <v>0</v>
      </c>
      <c r="BL220" s="14" t="s">
        <v>86</v>
      </c>
      <c r="BM220" s="233" t="s">
        <v>503</v>
      </c>
    </row>
    <row r="221" s="2" customFormat="1" ht="22.2" customHeight="1">
      <c r="A221" s="35"/>
      <c r="B221" s="36"/>
      <c r="C221" s="221" t="s">
        <v>504</v>
      </c>
      <c r="D221" s="221" t="s">
        <v>157</v>
      </c>
      <c r="E221" s="222" t="s">
        <v>505</v>
      </c>
      <c r="F221" s="223" t="s">
        <v>506</v>
      </c>
      <c r="G221" s="224" t="s">
        <v>240</v>
      </c>
      <c r="H221" s="225">
        <v>48</v>
      </c>
      <c r="I221" s="226"/>
      <c r="J221" s="227">
        <f>ROUND(I221*H221,2)</f>
        <v>0</v>
      </c>
      <c r="K221" s="223" t="s">
        <v>161</v>
      </c>
      <c r="L221" s="228"/>
      <c r="M221" s="229" t="s">
        <v>1</v>
      </c>
      <c r="N221" s="230" t="s">
        <v>44</v>
      </c>
      <c r="O221" s="88"/>
      <c r="P221" s="231">
        <f>O221*H221</f>
        <v>0</v>
      </c>
      <c r="Q221" s="231">
        <v>0</v>
      </c>
      <c r="R221" s="231">
        <f>Q221*H221</f>
        <v>0</v>
      </c>
      <c r="S221" s="231">
        <v>0</v>
      </c>
      <c r="T221" s="232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3" t="s">
        <v>89</v>
      </c>
      <c r="AT221" s="233" t="s">
        <v>157</v>
      </c>
      <c r="AU221" s="233" t="s">
        <v>86</v>
      </c>
      <c r="AY221" s="14" t="s">
        <v>156</v>
      </c>
      <c r="BE221" s="234">
        <f>IF(N221="základní",J221,0)</f>
        <v>0</v>
      </c>
      <c r="BF221" s="234">
        <f>IF(N221="snížená",J221,0)</f>
        <v>0</v>
      </c>
      <c r="BG221" s="234">
        <f>IF(N221="zákl. přenesená",J221,0)</f>
        <v>0</v>
      </c>
      <c r="BH221" s="234">
        <f>IF(N221="sníž. přenesená",J221,0)</f>
        <v>0</v>
      </c>
      <c r="BI221" s="234">
        <f>IF(N221="nulová",J221,0)</f>
        <v>0</v>
      </c>
      <c r="BJ221" s="14" t="s">
        <v>86</v>
      </c>
      <c r="BK221" s="234">
        <f>ROUND(I221*H221,2)</f>
        <v>0</v>
      </c>
      <c r="BL221" s="14" t="s">
        <v>86</v>
      </c>
      <c r="BM221" s="233" t="s">
        <v>507</v>
      </c>
    </row>
    <row r="222" s="2" customFormat="1" ht="13.8" customHeight="1">
      <c r="A222" s="35"/>
      <c r="B222" s="36"/>
      <c r="C222" s="221" t="s">
        <v>508</v>
      </c>
      <c r="D222" s="221" t="s">
        <v>157</v>
      </c>
      <c r="E222" s="222" t="s">
        <v>509</v>
      </c>
      <c r="F222" s="223" t="s">
        <v>510</v>
      </c>
      <c r="G222" s="224" t="s">
        <v>240</v>
      </c>
      <c r="H222" s="225">
        <v>1</v>
      </c>
      <c r="I222" s="226"/>
      <c r="J222" s="227">
        <f>ROUND(I222*H222,2)</f>
        <v>0</v>
      </c>
      <c r="K222" s="223" t="s">
        <v>161</v>
      </c>
      <c r="L222" s="228"/>
      <c r="M222" s="229" t="s">
        <v>1</v>
      </c>
      <c r="N222" s="230" t="s">
        <v>44</v>
      </c>
      <c r="O222" s="88"/>
      <c r="P222" s="231">
        <f>O222*H222</f>
        <v>0</v>
      </c>
      <c r="Q222" s="231">
        <v>0</v>
      </c>
      <c r="R222" s="231">
        <f>Q222*H222</f>
        <v>0</v>
      </c>
      <c r="S222" s="231">
        <v>0</v>
      </c>
      <c r="T222" s="232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3" t="s">
        <v>308</v>
      </c>
      <c r="AT222" s="233" t="s">
        <v>157</v>
      </c>
      <c r="AU222" s="233" t="s">
        <v>86</v>
      </c>
      <c r="AY222" s="14" t="s">
        <v>156</v>
      </c>
      <c r="BE222" s="234">
        <f>IF(N222="základní",J222,0)</f>
        <v>0</v>
      </c>
      <c r="BF222" s="234">
        <f>IF(N222="snížená",J222,0)</f>
        <v>0</v>
      </c>
      <c r="BG222" s="234">
        <f>IF(N222="zákl. přenesená",J222,0)</f>
        <v>0</v>
      </c>
      <c r="BH222" s="234">
        <f>IF(N222="sníž. přenesená",J222,0)</f>
        <v>0</v>
      </c>
      <c r="BI222" s="234">
        <f>IF(N222="nulová",J222,0)</f>
        <v>0</v>
      </c>
      <c r="BJ222" s="14" t="s">
        <v>86</v>
      </c>
      <c r="BK222" s="234">
        <f>ROUND(I222*H222,2)</f>
        <v>0</v>
      </c>
      <c r="BL222" s="14" t="s">
        <v>285</v>
      </c>
      <c r="BM222" s="233" t="s">
        <v>511</v>
      </c>
    </row>
    <row r="223" s="2" customFormat="1" ht="45" customHeight="1">
      <c r="A223" s="35"/>
      <c r="B223" s="36"/>
      <c r="C223" s="221" t="s">
        <v>512</v>
      </c>
      <c r="D223" s="221" t="s">
        <v>157</v>
      </c>
      <c r="E223" s="222" t="s">
        <v>513</v>
      </c>
      <c r="F223" s="223" t="s">
        <v>514</v>
      </c>
      <c r="G223" s="224" t="s">
        <v>240</v>
      </c>
      <c r="H223" s="225">
        <v>3</v>
      </c>
      <c r="I223" s="226"/>
      <c r="J223" s="227">
        <f>ROUND(I223*H223,2)</f>
        <v>0</v>
      </c>
      <c r="K223" s="223" t="s">
        <v>161</v>
      </c>
      <c r="L223" s="228"/>
      <c r="M223" s="229" t="s">
        <v>1</v>
      </c>
      <c r="N223" s="230" t="s">
        <v>44</v>
      </c>
      <c r="O223" s="88"/>
      <c r="P223" s="231">
        <f>O223*H223</f>
        <v>0</v>
      </c>
      <c r="Q223" s="231">
        <v>0</v>
      </c>
      <c r="R223" s="231">
        <f>Q223*H223</f>
        <v>0</v>
      </c>
      <c r="S223" s="231">
        <v>0</v>
      </c>
      <c r="T223" s="232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3" t="s">
        <v>308</v>
      </c>
      <c r="AT223" s="233" t="s">
        <v>157</v>
      </c>
      <c r="AU223" s="233" t="s">
        <v>86</v>
      </c>
      <c r="AY223" s="14" t="s">
        <v>156</v>
      </c>
      <c r="BE223" s="234">
        <f>IF(N223="základní",J223,0)</f>
        <v>0</v>
      </c>
      <c r="BF223" s="234">
        <f>IF(N223="snížená",J223,0)</f>
        <v>0</v>
      </c>
      <c r="BG223" s="234">
        <f>IF(N223="zákl. přenesená",J223,0)</f>
        <v>0</v>
      </c>
      <c r="BH223" s="234">
        <f>IF(N223="sníž. přenesená",J223,0)</f>
        <v>0</v>
      </c>
      <c r="BI223" s="234">
        <f>IF(N223="nulová",J223,0)</f>
        <v>0</v>
      </c>
      <c r="BJ223" s="14" t="s">
        <v>86</v>
      </c>
      <c r="BK223" s="234">
        <f>ROUND(I223*H223,2)</f>
        <v>0</v>
      </c>
      <c r="BL223" s="14" t="s">
        <v>285</v>
      </c>
      <c r="BM223" s="233" t="s">
        <v>515</v>
      </c>
    </row>
    <row r="224" s="2" customFormat="1" ht="45" customHeight="1">
      <c r="A224" s="35"/>
      <c r="B224" s="36"/>
      <c r="C224" s="221" t="s">
        <v>516</v>
      </c>
      <c r="D224" s="221" t="s">
        <v>157</v>
      </c>
      <c r="E224" s="222" t="s">
        <v>517</v>
      </c>
      <c r="F224" s="223" t="s">
        <v>518</v>
      </c>
      <c r="G224" s="224" t="s">
        <v>240</v>
      </c>
      <c r="H224" s="225">
        <v>5</v>
      </c>
      <c r="I224" s="226"/>
      <c r="J224" s="227">
        <f>ROUND(I224*H224,2)</f>
        <v>0</v>
      </c>
      <c r="K224" s="223" t="s">
        <v>161</v>
      </c>
      <c r="L224" s="228"/>
      <c r="M224" s="229" t="s">
        <v>1</v>
      </c>
      <c r="N224" s="230" t="s">
        <v>44</v>
      </c>
      <c r="O224" s="88"/>
      <c r="P224" s="231">
        <f>O224*H224</f>
        <v>0</v>
      </c>
      <c r="Q224" s="231">
        <v>0</v>
      </c>
      <c r="R224" s="231">
        <f>Q224*H224</f>
        <v>0</v>
      </c>
      <c r="S224" s="231">
        <v>0</v>
      </c>
      <c r="T224" s="232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3" t="s">
        <v>308</v>
      </c>
      <c r="AT224" s="233" t="s">
        <v>157</v>
      </c>
      <c r="AU224" s="233" t="s">
        <v>86</v>
      </c>
      <c r="AY224" s="14" t="s">
        <v>156</v>
      </c>
      <c r="BE224" s="234">
        <f>IF(N224="základní",J224,0)</f>
        <v>0</v>
      </c>
      <c r="BF224" s="234">
        <f>IF(N224="snížená",J224,0)</f>
        <v>0</v>
      </c>
      <c r="BG224" s="234">
        <f>IF(N224="zákl. přenesená",J224,0)</f>
        <v>0</v>
      </c>
      <c r="BH224" s="234">
        <f>IF(N224="sníž. přenesená",J224,0)</f>
        <v>0</v>
      </c>
      <c r="BI224" s="234">
        <f>IF(N224="nulová",J224,0)</f>
        <v>0</v>
      </c>
      <c r="BJ224" s="14" t="s">
        <v>86</v>
      </c>
      <c r="BK224" s="234">
        <f>ROUND(I224*H224,2)</f>
        <v>0</v>
      </c>
      <c r="BL224" s="14" t="s">
        <v>285</v>
      </c>
      <c r="BM224" s="233" t="s">
        <v>519</v>
      </c>
    </row>
    <row r="225" s="2" customFormat="1" ht="13.8" customHeight="1">
      <c r="A225" s="35"/>
      <c r="B225" s="36"/>
      <c r="C225" s="221" t="s">
        <v>520</v>
      </c>
      <c r="D225" s="221" t="s">
        <v>157</v>
      </c>
      <c r="E225" s="222" t="s">
        <v>521</v>
      </c>
      <c r="F225" s="223" t="s">
        <v>522</v>
      </c>
      <c r="G225" s="224" t="s">
        <v>240</v>
      </c>
      <c r="H225" s="225">
        <v>1</v>
      </c>
      <c r="I225" s="226"/>
      <c r="J225" s="227">
        <f>ROUND(I225*H225,2)</f>
        <v>0</v>
      </c>
      <c r="K225" s="223" t="s">
        <v>161</v>
      </c>
      <c r="L225" s="228"/>
      <c r="M225" s="229" t="s">
        <v>1</v>
      </c>
      <c r="N225" s="230" t="s">
        <v>44</v>
      </c>
      <c r="O225" s="88"/>
      <c r="P225" s="231">
        <f>O225*H225</f>
        <v>0</v>
      </c>
      <c r="Q225" s="231">
        <v>0</v>
      </c>
      <c r="R225" s="231">
        <f>Q225*H225</f>
        <v>0</v>
      </c>
      <c r="S225" s="231">
        <v>0</v>
      </c>
      <c r="T225" s="23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3" t="s">
        <v>308</v>
      </c>
      <c r="AT225" s="233" t="s">
        <v>157</v>
      </c>
      <c r="AU225" s="233" t="s">
        <v>86</v>
      </c>
      <c r="AY225" s="14" t="s">
        <v>156</v>
      </c>
      <c r="BE225" s="234">
        <f>IF(N225="základní",J225,0)</f>
        <v>0</v>
      </c>
      <c r="BF225" s="234">
        <f>IF(N225="snížená",J225,0)</f>
        <v>0</v>
      </c>
      <c r="BG225" s="234">
        <f>IF(N225="zákl. přenesená",J225,0)</f>
        <v>0</v>
      </c>
      <c r="BH225" s="234">
        <f>IF(N225="sníž. přenesená",J225,0)</f>
        <v>0</v>
      </c>
      <c r="BI225" s="234">
        <f>IF(N225="nulová",J225,0)</f>
        <v>0</v>
      </c>
      <c r="BJ225" s="14" t="s">
        <v>86</v>
      </c>
      <c r="BK225" s="234">
        <f>ROUND(I225*H225,2)</f>
        <v>0</v>
      </c>
      <c r="BL225" s="14" t="s">
        <v>285</v>
      </c>
      <c r="BM225" s="233" t="s">
        <v>523</v>
      </c>
    </row>
    <row r="226" s="2" customFormat="1" ht="45" customHeight="1">
      <c r="A226" s="35"/>
      <c r="B226" s="36"/>
      <c r="C226" s="221" t="s">
        <v>524</v>
      </c>
      <c r="D226" s="221" t="s">
        <v>157</v>
      </c>
      <c r="E226" s="222" t="s">
        <v>525</v>
      </c>
      <c r="F226" s="223" t="s">
        <v>526</v>
      </c>
      <c r="G226" s="224" t="s">
        <v>240</v>
      </c>
      <c r="H226" s="225">
        <v>6</v>
      </c>
      <c r="I226" s="226"/>
      <c r="J226" s="227">
        <f>ROUND(I226*H226,2)</f>
        <v>0</v>
      </c>
      <c r="K226" s="223" t="s">
        <v>161</v>
      </c>
      <c r="L226" s="228"/>
      <c r="M226" s="229" t="s">
        <v>1</v>
      </c>
      <c r="N226" s="230" t="s">
        <v>44</v>
      </c>
      <c r="O226" s="88"/>
      <c r="P226" s="231">
        <f>O226*H226</f>
        <v>0</v>
      </c>
      <c r="Q226" s="231">
        <v>0</v>
      </c>
      <c r="R226" s="231">
        <f>Q226*H226</f>
        <v>0</v>
      </c>
      <c r="S226" s="231">
        <v>0</v>
      </c>
      <c r="T226" s="232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3" t="s">
        <v>308</v>
      </c>
      <c r="AT226" s="233" t="s">
        <v>157</v>
      </c>
      <c r="AU226" s="233" t="s">
        <v>86</v>
      </c>
      <c r="AY226" s="14" t="s">
        <v>156</v>
      </c>
      <c r="BE226" s="234">
        <f>IF(N226="základní",J226,0)</f>
        <v>0</v>
      </c>
      <c r="BF226" s="234">
        <f>IF(N226="snížená",J226,0)</f>
        <v>0</v>
      </c>
      <c r="BG226" s="234">
        <f>IF(N226="zákl. přenesená",J226,0)</f>
        <v>0</v>
      </c>
      <c r="BH226" s="234">
        <f>IF(N226="sníž. přenesená",J226,0)</f>
        <v>0</v>
      </c>
      <c r="BI226" s="234">
        <f>IF(N226="nulová",J226,0)</f>
        <v>0</v>
      </c>
      <c r="BJ226" s="14" t="s">
        <v>86</v>
      </c>
      <c r="BK226" s="234">
        <f>ROUND(I226*H226,2)</f>
        <v>0</v>
      </c>
      <c r="BL226" s="14" t="s">
        <v>285</v>
      </c>
      <c r="BM226" s="233" t="s">
        <v>527</v>
      </c>
    </row>
    <row r="227" s="2" customFormat="1" ht="34.8" customHeight="1">
      <c r="A227" s="35"/>
      <c r="B227" s="36"/>
      <c r="C227" s="221" t="s">
        <v>528</v>
      </c>
      <c r="D227" s="221" t="s">
        <v>157</v>
      </c>
      <c r="E227" s="222" t="s">
        <v>529</v>
      </c>
      <c r="F227" s="223" t="s">
        <v>530</v>
      </c>
      <c r="G227" s="224" t="s">
        <v>531</v>
      </c>
      <c r="H227" s="225">
        <v>1</v>
      </c>
      <c r="I227" s="226"/>
      <c r="J227" s="227">
        <f>ROUND(I227*H227,2)</f>
        <v>0</v>
      </c>
      <c r="K227" s="223" t="s">
        <v>161</v>
      </c>
      <c r="L227" s="228"/>
      <c r="M227" s="229" t="s">
        <v>1</v>
      </c>
      <c r="N227" s="230" t="s">
        <v>44</v>
      </c>
      <c r="O227" s="88"/>
      <c r="P227" s="231">
        <f>O227*H227</f>
        <v>0</v>
      </c>
      <c r="Q227" s="231">
        <v>0</v>
      </c>
      <c r="R227" s="231">
        <f>Q227*H227</f>
        <v>0</v>
      </c>
      <c r="S227" s="231">
        <v>0</v>
      </c>
      <c r="T227" s="232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3" t="s">
        <v>308</v>
      </c>
      <c r="AT227" s="233" t="s">
        <v>157</v>
      </c>
      <c r="AU227" s="233" t="s">
        <v>86</v>
      </c>
      <c r="AY227" s="14" t="s">
        <v>156</v>
      </c>
      <c r="BE227" s="234">
        <f>IF(N227="základní",J227,0)</f>
        <v>0</v>
      </c>
      <c r="BF227" s="234">
        <f>IF(N227="snížená",J227,0)</f>
        <v>0</v>
      </c>
      <c r="BG227" s="234">
        <f>IF(N227="zákl. přenesená",J227,0)</f>
        <v>0</v>
      </c>
      <c r="BH227" s="234">
        <f>IF(N227="sníž. přenesená",J227,0)</f>
        <v>0</v>
      </c>
      <c r="BI227" s="234">
        <f>IF(N227="nulová",J227,0)</f>
        <v>0</v>
      </c>
      <c r="BJ227" s="14" t="s">
        <v>86</v>
      </c>
      <c r="BK227" s="234">
        <f>ROUND(I227*H227,2)</f>
        <v>0</v>
      </c>
      <c r="BL227" s="14" t="s">
        <v>285</v>
      </c>
      <c r="BM227" s="233" t="s">
        <v>532</v>
      </c>
    </row>
    <row r="228" s="2" customFormat="1" ht="22.2" customHeight="1">
      <c r="A228" s="35"/>
      <c r="B228" s="36"/>
      <c r="C228" s="235" t="s">
        <v>533</v>
      </c>
      <c r="D228" s="235" t="s">
        <v>214</v>
      </c>
      <c r="E228" s="236" t="s">
        <v>534</v>
      </c>
      <c r="F228" s="237" t="s">
        <v>535</v>
      </c>
      <c r="G228" s="238" t="s">
        <v>240</v>
      </c>
      <c r="H228" s="239">
        <v>1050</v>
      </c>
      <c r="I228" s="240"/>
      <c r="J228" s="241">
        <f>ROUND(I228*H228,2)</f>
        <v>0</v>
      </c>
      <c r="K228" s="237" t="s">
        <v>161</v>
      </c>
      <c r="L228" s="41"/>
      <c r="M228" s="242" t="s">
        <v>1</v>
      </c>
      <c r="N228" s="243" t="s">
        <v>44</v>
      </c>
      <c r="O228" s="88"/>
      <c r="P228" s="231">
        <f>O228*H228</f>
        <v>0</v>
      </c>
      <c r="Q228" s="231">
        <v>0</v>
      </c>
      <c r="R228" s="231">
        <f>Q228*H228</f>
        <v>0</v>
      </c>
      <c r="S228" s="231">
        <v>0</v>
      </c>
      <c r="T228" s="232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3" t="s">
        <v>285</v>
      </c>
      <c r="AT228" s="233" t="s">
        <v>214</v>
      </c>
      <c r="AU228" s="233" t="s">
        <v>86</v>
      </c>
      <c r="AY228" s="14" t="s">
        <v>156</v>
      </c>
      <c r="BE228" s="234">
        <f>IF(N228="základní",J228,0)</f>
        <v>0</v>
      </c>
      <c r="BF228" s="234">
        <f>IF(N228="snížená",J228,0)</f>
        <v>0</v>
      </c>
      <c r="BG228" s="234">
        <f>IF(N228="zákl. přenesená",J228,0)</f>
        <v>0</v>
      </c>
      <c r="BH228" s="234">
        <f>IF(N228="sníž. přenesená",J228,0)</f>
        <v>0</v>
      </c>
      <c r="BI228" s="234">
        <f>IF(N228="nulová",J228,0)</f>
        <v>0</v>
      </c>
      <c r="BJ228" s="14" t="s">
        <v>86</v>
      </c>
      <c r="BK228" s="234">
        <f>ROUND(I228*H228,2)</f>
        <v>0</v>
      </c>
      <c r="BL228" s="14" t="s">
        <v>285</v>
      </c>
      <c r="BM228" s="233" t="s">
        <v>536</v>
      </c>
    </row>
    <row r="229" s="12" customFormat="1" ht="25.92" customHeight="1">
      <c r="A229" s="12"/>
      <c r="B229" s="207"/>
      <c r="C229" s="208"/>
      <c r="D229" s="209" t="s">
        <v>78</v>
      </c>
      <c r="E229" s="210" t="s">
        <v>537</v>
      </c>
      <c r="F229" s="210" t="s">
        <v>538</v>
      </c>
      <c r="G229" s="208"/>
      <c r="H229" s="208"/>
      <c r="I229" s="211"/>
      <c r="J229" s="212">
        <f>BK229</f>
        <v>0</v>
      </c>
      <c r="K229" s="208"/>
      <c r="L229" s="213"/>
      <c r="M229" s="214"/>
      <c r="N229" s="215"/>
      <c r="O229" s="215"/>
      <c r="P229" s="216">
        <f>SUM(P230:P236)</f>
        <v>0</v>
      </c>
      <c r="Q229" s="215"/>
      <c r="R229" s="216">
        <f>SUM(R230:R236)</f>
        <v>0</v>
      </c>
      <c r="S229" s="215"/>
      <c r="T229" s="217">
        <f>SUM(T230:T236)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8" t="s">
        <v>86</v>
      </c>
      <c r="AT229" s="219" t="s">
        <v>78</v>
      </c>
      <c r="AU229" s="219" t="s">
        <v>79</v>
      </c>
      <c r="AY229" s="218" t="s">
        <v>156</v>
      </c>
      <c r="BK229" s="220">
        <f>SUM(BK230:BK236)</f>
        <v>0</v>
      </c>
    </row>
    <row r="230" s="2" customFormat="1" ht="22.2" customHeight="1">
      <c r="A230" s="35"/>
      <c r="B230" s="36"/>
      <c r="C230" s="221" t="s">
        <v>539</v>
      </c>
      <c r="D230" s="221" t="s">
        <v>157</v>
      </c>
      <c r="E230" s="222" t="s">
        <v>540</v>
      </c>
      <c r="F230" s="223" t="s">
        <v>541</v>
      </c>
      <c r="G230" s="224" t="s">
        <v>240</v>
      </c>
      <c r="H230" s="225">
        <v>2</v>
      </c>
      <c r="I230" s="226"/>
      <c r="J230" s="227">
        <f>ROUND(I230*H230,2)</f>
        <v>0</v>
      </c>
      <c r="K230" s="223" t="s">
        <v>161</v>
      </c>
      <c r="L230" s="228"/>
      <c r="M230" s="229" t="s">
        <v>1</v>
      </c>
      <c r="N230" s="230" t="s">
        <v>44</v>
      </c>
      <c r="O230" s="88"/>
      <c r="P230" s="231">
        <f>O230*H230</f>
        <v>0</v>
      </c>
      <c r="Q230" s="231">
        <v>0</v>
      </c>
      <c r="R230" s="231">
        <f>Q230*H230</f>
        <v>0</v>
      </c>
      <c r="S230" s="231">
        <v>0</v>
      </c>
      <c r="T230" s="232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3" t="s">
        <v>308</v>
      </c>
      <c r="AT230" s="233" t="s">
        <v>157</v>
      </c>
      <c r="AU230" s="233" t="s">
        <v>86</v>
      </c>
      <c r="AY230" s="14" t="s">
        <v>156</v>
      </c>
      <c r="BE230" s="234">
        <f>IF(N230="základní",J230,0)</f>
        <v>0</v>
      </c>
      <c r="BF230" s="234">
        <f>IF(N230="snížená",J230,0)</f>
        <v>0</v>
      </c>
      <c r="BG230" s="234">
        <f>IF(N230="zákl. přenesená",J230,0)</f>
        <v>0</v>
      </c>
      <c r="BH230" s="234">
        <f>IF(N230="sníž. přenesená",J230,0)</f>
        <v>0</v>
      </c>
      <c r="BI230" s="234">
        <f>IF(N230="nulová",J230,0)</f>
        <v>0</v>
      </c>
      <c r="BJ230" s="14" t="s">
        <v>86</v>
      </c>
      <c r="BK230" s="234">
        <f>ROUND(I230*H230,2)</f>
        <v>0</v>
      </c>
      <c r="BL230" s="14" t="s">
        <v>285</v>
      </c>
      <c r="BM230" s="233" t="s">
        <v>542</v>
      </c>
    </row>
    <row r="231" s="2" customFormat="1" ht="22.2" customHeight="1">
      <c r="A231" s="35"/>
      <c r="B231" s="36"/>
      <c r="C231" s="235" t="s">
        <v>543</v>
      </c>
      <c r="D231" s="235" t="s">
        <v>214</v>
      </c>
      <c r="E231" s="236" t="s">
        <v>544</v>
      </c>
      <c r="F231" s="237" t="s">
        <v>545</v>
      </c>
      <c r="G231" s="238" t="s">
        <v>240</v>
      </c>
      <c r="H231" s="239">
        <v>1</v>
      </c>
      <c r="I231" s="240"/>
      <c r="J231" s="241">
        <f>ROUND(I231*H231,2)</f>
        <v>0</v>
      </c>
      <c r="K231" s="237" t="s">
        <v>161</v>
      </c>
      <c r="L231" s="41"/>
      <c r="M231" s="242" t="s">
        <v>1</v>
      </c>
      <c r="N231" s="243" t="s">
        <v>44</v>
      </c>
      <c r="O231" s="88"/>
      <c r="P231" s="231">
        <f>O231*H231</f>
        <v>0</v>
      </c>
      <c r="Q231" s="231">
        <v>0</v>
      </c>
      <c r="R231" s="231">
        <f>Q231*H231</f>
        <v>0</v>
      </c>
      <c r="S231" s="231">
        <v>0</v>
      </c>
      <c r="T231" s="232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3" t="s">
        <v>86</v>
      </c>
      <c r="AT231" s="233" t="s">
        <v>214</v>
      </c>
      <c r="AU231" s="233" t="s">
        <v>86</v>
      </c>
      <c r="AY231" s="14" t="s">
        <v>156</v>
      </c>
      <c r="BE231" s="234">
        <f>IF(N231="základní",J231,0)</f>
        <v>0</v>
      </c>
      <c r="BF231" s="234">
        <f>IF(N231="snížená",J231,0)</f>
        <v>0</v>
      </c>
      <c r="BG231" s="234">
        <f>IF(N231="zákl. přenesená",J231,0)</f>
        <v>0</v>
      </c>
      <c r="BH231" s="234">
        <f>IF(N231="sníž. přenesená",J231,0)</f>
        <v>0</v>
      </c>
      <c r="BI231" s="234">
        <f>IF(N231="nulová",J231,0)</f>
        <v>0</v>
      </c>
      <c r="BJ231" s="14" t="s">
        <v>86</v>
      </c>
      <c r="BK231" s="234">
        <f>ROUND(I231*H231,2)</f>
        <v>0</v>
      </c>
      <c r="BL231" s="14" t="s">
        <v>86</v>
      </c>
      <c r="BM231" s="233" t="s">
        <v>546</v>
      </c>
    </row>
    <row r="232" s="2" customFormat="1" ht="13.8" customHeight="1">
      <c r="A232" s="35"/>
      <c r="B232" s="36"/>
      <c r="C232" s="221" t="s">
        <v>547</v>
      </c>
      <c r="D232" s="221" t="s">
        <v>157</v>
      </c>
      <c r="E232" s="222" t="s">
        <v>548</v>
      </c>
      <c r="F232" s="223" t="s">
        <v>549</v>
      </c>
      <c r="G232" s="224" t="s">
        <v>240</v>
      </c>
      <c r="H232" s="225">
        <v>2</v>
      </c>
      <c r="I232" s="226"/>
      <c r="J232" s="227">
        <f>ROUND(I232*H232,2)</f>
        <v>0</v>
      </c>
      <c r="K232" s="223" t="s">
        <v>161</v>
      </c>
      <c r="L232" s="228"/>
      <c r="M232" s="229" t="s">
        <v>1</v>
      </c>
      <c r="N232" s="230" t="s">
        <v>44</v>
      </c>
      <c r="O232" s="88"/>
      <c r="P232" s="231">
        <f>O232*H232</f>
        <v>0</v>
      </c>
      <c r="Q232" s="231">
        <v>0</v>
      </c>
      <c r="R232" s="231">
        <f>Q232*H232</f>
        <v>0</v>
      </c>
      <c r="S232" s="231">
        <v>0</v>
      </c>
      <c r="T232" s="232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3" t="s">
        <v>308</v>
      </c>
      <c r="AT232" s="233" t="s">
        <v>157</v>
      </c>
      <c r="AU232" s="233" t="s">
        <v>86</v>
      </c>
      <c r="AY232" s="14" t="s">
        <v>156</v>
      </c>
      <c r="BE232" s="234">
        <f>IF(N232="základní",J232,0)</f>
        <v>0</v>
      </c>
      <c r="BF232" s="234">
        <f>IF(N232="snížená",J232,0)</f>
        <v>0</v>
      </c>
      <c r="BG232" s="234">
        <f>IF(N232="zákl. přenesená",J232,0)</f>
        <v>0</v>
      </c>
      <c r="BH232" s="234">
        <f>IF(N232="sníž. přenesená",J232,0)</f>
        <v>0</v>
      </c>
      <c r="BI232" s="234">
        <f>IF(N232="nulová",J232,0)</f>
        <v>0</v>
      </c>
      <c r="BJ232" s="14" t="s">
        <v>86</v>
      </c>
      <c r="BK232" s="234">
        <f>ROUND(I232*H232,2)</f>
        <v>0</v>
      </c>
      <c r="BL232" s="14" t="s">
        <v>285</v>
      </c>
      <c r="BM232" s="233" t="s">
        <v>550</v>
      </c>
    </row>
    <row r="233" s="2" customFormat="1" ht="13.8" customHeight="1">
      <c r="A233" s="35"/>
      <c r="B233" s="36"/>
      <c r="C233" s="235" t="s">
        <v>551</v>
      </c>
      <c r="D233" s="235" t="s">
        <v>214</v>
      </c>
      <c r="E233" s="236" t="s">
        <v>552</v>
      </c>
      <c r="F233" s="237" t="s">
        <v>553</v>
      </c>
      <c r="G233" s="238" t="s">
        <v>240</v>
      </c>
      <c r="H233" s="239">
        <v>2</v>
      </c>
      <c r="I233" s="240"/>
      <c r="J233" s="241">
        <f>ROUND(I233*H233,2)</f>
        <v>0</v>
      </c>
      <c r="K233" s="237" t="s">
        <v>161</v>
      </c>
      <c r="L233" s="41"/>
      <c r="M233" s="242" t="s">
        <v>1</v>
      </c>
      <c r="N233" s="243" t="s">
        <v>44</v>
      </c>
      <c r="O233" s="88"/>
      <c r="P233" s="231">
        <f>O233*H233</f>
        <v>0</v>
      </c>
      <c r="Q233" s="231">
        <v>0</v>
      </c>
      <c r="R233" s="231">
        <f>Q233*H233</f>
        <v>0</v>
      </c>
      <c r="S233" s="231">
        <v>0</v>
      </c>
      <c r="T233" s="232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3" t="s">
        <v>86</v>
      </c>
      <c r="AT233" s="233" t="s">
        <v>214</v>
      </c>
      <c r="AU233" s="233" t="s">
        <v>86</v>
      </c>
      <c r="AY233" s="14" t="s">
        <v>156</v>
      </c>
      <c r="BE233" s="234">
        <f>IF(N233="základní",J233,0)</f>
        <v>0</v>
      </c>
      <c r="BF233" s="234">
        <f>IF(N233="snížená",J233,0)</f>
        <v>0</v>
      </c>
      <c r="BG233" s="234">
        <f>IF(N233="zákl. přenesená",J233,0)</f>
        <v>0</v>
      </c>
      <c r="BH233" s="234">
        <f>IF(N233="sníž. přenesená",J233,0)</f>
        <v>0</v>
      </c>
      <c r="BI233" s="234">
        <f>IF(N233="nulová",J233,0)</f>
        <v>0</v>
      </c>
      <c r="BJ233" s="14" t="s">
        <v>86</v>
      </c>
      <c r="BK233" s="234">
        <f>ROUND(I233*H233,2)</f>
        <v>0</v>
      </c>
      <c r="BL233" s="14" t="s">
        <v>86</v>
      </c>
      <c r="BM233" s="233" t="s">
        <v>554</v>
      </c>
    </row>
    <row r="234" s="2" customFormat="1" ht="13.8" customHeight="1">
      <c r="A234" s="35"/>
      <c r="B234" s="36"/>
      <c r="C234" s="235" t="s">
        <v>555</v>
      </c>
      <c r="D234" s="235" t="s">
        <v>214</v>
      </c>
      <c r="E234" s="236" t="s">
        <v>556</v>
      </c>
      <c r="F234" s="237" t="s">
        <v>557</v>
      </c>
      <c r="G234" s="238" t="s">
        <v>558</v>
      </c>
      <c r="H234" s="239">
        <v>64</v>
      </c>
      <c r="I234" s="240"/>
      <c r="J234" s="241">
        <f>ROUND(I234*H234,2)</f>
        <v>0</v>
      </c>
      <c r="K234" s="237" t="s">
        <v>161</v>
      </c>
      <c r="L234" s="41"/>
      <c r="M234" s="242" t="s">
        <v>1</v>
      </c>
      <c r="N234" s="243" t="s">
        <v>44</v>
      </c>
      <c r="O234" s="88"/>
      <c r="P234" s="231">
        <f>O234*H234</f>
        <v>0</v>
      </c>
      <c r="Q234" s="231">
        <v>0</v>
      </c>
      <c r="R234" s="231">
        <f>Q234*H234</f>
        <v>0</v>
      </c>
      <c r="S234" s="231">
        <v>0</v>
      </c>
      <c r="T234" s="232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3" t="s">
        <v>295</v>
      </c>
      <c r="AT234" s="233" t="s">
        <v>214</v>
      </c>
      <c r="AU234" s="233" t="s">
        <v>86</v>
      </c>
      <c r="AY234" s="14" t="s">
        <v>156</v>
      </c>
      <c r="BE234" s="234">
        <f>IF(N234="základní",J234,0)</f>
        <v>0</v>
      </c>
      <c r="BF234" s="234">
        <f>IF(N234="snížená",J234,0)</f>
        <v>0</v>
      </c>
      <c r="BG234" s="234">
        <f>IF(N234="zákl. přenesená",J234,0)</f>
        <v>0</v>
      </c>
      <c r="BH234" s="234">
        <f>IF(N234="sníž. přenesená",J234,0)</f>
        <v>0</v>
      </c>
      <c r="BI234" s="234">
        <f>IF(N234="nulová",J234,0)</f>
        <v>0</v>
      </c>
      <c r="BJ234" s="14" t="s">
        <v>86</v>
      </c>
      <c r="BK234" s="234">
        <f>ROUND(I234*H234,2)</f>
        <v>0</v>
      </c>
      <c r="BL234" s="14" t="s">
        <v>295</v>
      </c>
      <c r="BM234" s="233" t="s">
        <v>559</v>
      </c>
    </row>
    <row r="235" s="2" customFormat="1" ht="34.8" customHeight="1">
      <c r="A235" s="35"/>
      <c r="B235" s="36"/>
      <c r="C235" s="235" t="s">
        <v>560</v>
      </c>
      <c r="D235" s="235" t="s">
        <v>214</v>
      </c>
      <c r="E235" s="236" t="s">
        <v>561</v>
      </c>
      <c r="F235" s="237" t="s">
        <v>562</v>
      </c>
      <c r="G235" s="238" t="s">
        <v>240</v>
      </c>
      <c r="H235" s="239">
        <v>1</v>
      </c>
      <c r="I235" s="240"/>
      <c r="J235" s="241">
        <f>ROUND(I235*H235,2)</f>
        <v>0</v>
      </c>
      <c r="K235" s="237" t="s">
        <v>161</v>
      </c>
      <c r="L235" s="41"/>
      <c r="M235" s="242" t="s">
        <v>1</v>
      </c>
      <c r="N235" s="243" t="s">
        <v>44</v>
      </c>
      <c r="O235" s="88"/>
      <c r="P235" s="231">
        <f>O235*H235</f>
        <v>0</v>
      </c>
      <c r="Q235" s="231">
        <v>0</v>
      </c>
      <c r="R235" s="231">
        <f>Q235*H235</f>
        <v>0</v>
      </c>
      <c r="S235" s="231">
        <v>0</v>
      </c>
      <c r="T235" s="232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3" t="s">
        <v>86</v>
      </c>
      <c r="AT235" s="233" t="s">
        <v>214</v>
      </c>
      <c r="AU235" s="233" t="s">
        <v>86</v>
      </c>
      <c r="AY235" s="14" t="s">
        <v>156</v>
      </c>
      <c r="BE235" s="234">
        <f>IF(N235="základní",J235,0)</f>
        <v>0</v>
      </c>
      <c r="BF235" s="234">
        <f>IF(N235="snížená",J235,0)</f>
        <v>0</v>
      </c>
      <c r="BG235" s="234">
        <f>IF(N235="zákl. přenesená",J235,0)</f>
        <v>0</v>
      </c>
      <c r="BH235" s="234">
        <f>IF(N235="sníž. přenesená",J235,0)</f>
        <v>0</v>
      </c>
      <c r="BI235" s="234">
        <f>IF(N235="nulová",J235,0)</f>
        <v>0</v>
      </c>
      <c r="BJ235" s="14" t="s">
        <v>86</v>
      </c>
      <c r="BK235" s="234">
        <f>ROUND(I235*H235,2)</f>
        <v>0</v>
      </c>
      <c r="BL235" s="14" t="s">
        <v>86</v>
      </c>
      <c r="BM235" s="233" t="s">
        <v>563</v>
      </c>
    </row>
    <row r="236" s="2" customFormat="1" ht="22.2" customHeight="1">
      <c r="A236" s="35"/>
      <c r="B236" s="36"/>
      <c r="C236" s="235" t="s">
        <v>564</v>
      </c>
      <c r="D236" s="235" t="s">
        <v>214</v>
      </c>
      <c r="E236" s="236" t="s">
        <v>565</v>
      </c>
      <c r="F236" s="237" t="s">
        <v>566</v>
      </c>
      <c r="G236" s="238" t="s">
        <v>240</v>
      </c>
      <c r="H236" s="239">
        <v>1</v>
      </c>
      <c r="I236" s="240"/>
      <c r="J236" s="241">
        <f>ROUND(I236*H236,2)</f>
        <v>0</v>
      </c>
      <c r="K236" s="237" t="s">
        <v>161</v>
      </c>
      <c r="L236" s="41"/>
      <c r="M236" s="242" t="s">
        <v>1</v>
      </c>
      <c r="N236" s="243" t="s">
        <v>44</v>
      </c>
      <c r="O236" s="88"/>
      <c r="P236" s="231">
        <f>O236*H236</f>
        <v>0</v>
      </c>
      <c r="Q236" s="231">
        <v>0</v>
      </c>
      <c r="R236" s="231">
        <f>Q236*H236</f>
        <v>0</v>
      </c>
      <c r="S236" s="231">
        <v>0</v>
      </c>
      <c r="T236" s="232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3" t="s">
        <v>86</v>
      </c>
      <c r="AT236" s="233" t="s">
        <v>214</v>
      </c>
      <c r="AU236" s="233" t="s">
        <v>86</v>
      </c>
      <c r="AY236" s="14" t="s">
        <v>156</v>
      </c>
      <c r="BE236" s="234">
        <f>IF(N236="základní",J236,0)</f>
        <v>0</v>
      </c>
      <c r="BF236" s="234">
        <f>IF(N236="snížená",J236,0)</f>
        <v>0</v>
      </c>
      <c r="BG236" s="234">
        <f>IF(N236="zákl. přenesená",J236,0)</f>
        <v>0</v>
      </c>
      <c r="BH236" s="234">
        <f>IF(N236="sníž. přenesená",J236,0)</f>
        <v>0</v>
      </c>
      <c r="BI236" s="234">
        <f>IF(N236="nulová",J236,0)</f>
        <v>0</v>
      </c>
      <c r="BJ236" s="14" t="s">
        <v>86</v>
      </c>
      <c r="BK236" s="234">
        <f>ROUND(I236*H236,2)</f>
        <v>0</v>
      </c>
      <c r="BL236" s="14" t="s">
        <v>86</v>
      </c>
      <c r="BM236" s="233" t="s">
        <v>567</v>
      </c>
    </row>
    <row r="237" s="12" customFormat="1" ht="25.92" customHeight="1">
      <c r="A237" s="12"/>
      <c r="B237" s="207"/>
      <c r="C237" s="208"/>
      <c r="D237" s="209" t="s">
        <v>78</v>
      </c>
      <c r="E237" s="210" t="s">
        <v>568</v>
      </c>
      <c r="F237" s="210" t="s">
        <v>569</v>
      </c>
      <c r="G237" s="208"/>
      <c r="H237" s="208"/>
      <c r="I237" s="211"/>
      <c r="J237" s="212">
        <f>BK237</f>
        <v>0</v>
      </c>
      <c r="K237" s="208"/>
      <c r="L237" s="213"/>
      <c r="M237" s="214"/>
      <c r="N237" s="215"/>
      <c r="O237" s="215"/>
      <c r="P237" s="216">
        <f>SUM(P238:P246)</f>
        <v>0</v>
      </c>
      <c r="Q237" s="215"/>
      <c r="R237" s="216">
        <f>SUM(R238:R246)</f>
        <v>0</v>
      </c>
      <c r="S237" s="215"/>
      <c r="T237" s="217">
        <f>SUM(T238:T246)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8" t="s">
        <v>86</v>
      </c>
      <c r="AT237" s="219" t="s">
        <v>78</v>
      </c>
      <c r="AU237" s="219" t="s">
        <v>79</v>
      </c>
      <c r="AY237" s="218" t="s">
        <v>156</v>
      </c>
      <c r="BK237" s="220">
        <f>SUM(BK238:BK246)</f>
        <v>0</v>
      </c>
    </row>
    <row r="238" s="2" customFormat="1" ht="22.2" customHeight="1">
      <c r="A238" s="35"/>
      <c r="B238" s="36"/>
      <c r="C238" s="221" t="s">
        <v>570</v>
      </c>
      <c r="D238" s="221" t="s">
        <v>157</v>
      </c>
      <c r="E238" s="222" t="s">
        <v>571</v>
      </c>
      <c r="F238" s="223" t="s">
        <v>572</v>
      </c>
      <c r="G238" s="224" t="s">
        <v>240</v>
      </c>
      <c r="H238" s="225">
        <v>1</v>
      </c>
      <c r="I238" s="226"/>
      <c r="J238" s="227">
        <f>ROUND(I238*H238,2)</f>
        <v>0</v>
      </c>
      <c r="K238" s="223" t="s">
        <v>161</v>
      </c>
      <c r="L238" s="228"/>
      <c r="M238" s="229" t="s">
        <v>1</v>
      </c>
      <c r="N238" s="230" t="s">
        <v>44</v>
      </c>
      <c r="O238" s="88"/>
      <c r="P238" s="231">
        <f>O238*H238</f>
        <v>0</v>
      </c>
      <c r="Q238" s="231">
        <v>0</v>
      </c>
      <c r="R238" s="231">
        <f>Q238*H238</f>
        <v>0</v>
      </c>
      <c r="S238" s="231">
        <v>0</v>
      </c>
      <c r="T238" s="232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3" t="s">
        <v>308</v>
      </c>
      <c r="AT238" s="233" t="s">
        <v>157</v>
      </c>
      <c r="AU238" s="233" t="s">
        <v>86</v>
      </c>
      <c r="AY238" s="14" t="s">
        <v>156</v>
      </c>
      <c r="BE238" s="234">
        <f>IF(N238="základní",J238,0)</f>
        <v>0</v>
      </c>
      <c r="BF238" s="234">
        <f>IF(N238="snížená",J238,0)</f>
        <v>0</v>
      </c>
      <c r="BG238" s="234">
        <f>IF(N238="zákl. přenesená",J238,0)</f>
        <v>0</v>
      </c>
      <c r="BH238" s="234">
        <f>IF(N238="sníž. přenesená",J238,0)</f>
        <v>0</v>
      </c>
      <c r="BI238" s="234">
        <f>IF(N238="nulová",J238,0)</f>
        <v>0</v>
      </c>
      <c r="BJ238" s="14" t="s">
        <v>86</v>
      </c>
      <c r="BK238" s="234">
        <f>ROUND(I238*H238,2)</f>
        <v>0</v>
      </c>
      <c r="BL238" s="14" t="s">
        <v>285</v>
      </c>
      <c r="BM238" s="233" t="s">
        <v>573</v>
      </c>
    </row>
    <row r="239" s="2" customFormat="1" ht="80.4" customHeight="1">
      <c r="A239" s="35"/>
      <c r="B239" s="36"/>
      <c r="C239" s="235" t="s">
        <v>574</v>
      </c>
      <c r="D239" s="235" t="s">
        <v>214</v>
      </c>
      <c r="E239" s="236" t="s">
        <v>575</v>
      </c>
      <c r="F239" s="237" t="s">
        <v>576</v>
      </c>
      <c r="G239" s="238" t="s">
        <v>240</v>
      </c>
      <c r="H239" s="239">
        <v>1</v>
      </c>
      <c r="I239" s="240"/>
      <c r="J239" s="241">
        <f>ROUND(I239*H239,2)</f>
        <v>0</v>
      </c>
      <c r="K239" s="237" t="s">
        <v>161</v>
      </c>
      <c r="L239" s="41"/>
      <c r="M239" s="242" t="s">
        <v>1</v>
      </c>
      <c r="N239" s="243" t="s">
        <v>44</v>
      </c>
      <c r="O239" s="88"/>
      <c r="P239" s="231">
        <f>O239*H239</f>
        <v>0</v>
      </c>
      <c r="Q239" s="231">
        <v>0</v>
      </c>
      <c r="R239" s="231">
        <f>Q239*H239</f>
        <v>0</v>
      </c>
      <c r="S239" s="231">
        <v>0</v>
      </c>
      <c r="T239" s="232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3" t="s">
        <v>86</v>
      </c>
      <c r="AT239" s="233" t="s">
        <v>214</v>
      </c>
      <c r="AU239" s="233" t="s">
        <v>86</v>
      </c>
      <c r="AY239" s="14" t="s">
        <v>156</v>
      </c>
      <c r="BE239" s="234">
        <f>IF(N239="základní",J239,0)</f>
        <v>0</v>
      </c>
      <c r="BF239" s="234">
        <f>IF(N239="snížená",J239,0)</f>
        <v>0</v>
      </c>
      <c r="BG239" s="234">
        <f>IF(N239="zákl. přenesená",J239,0)</f>
        <v>0</v>
      </c>
      <c r="BH239" s="234">
        <f>IF(N239="sníž. přenesená",J239,0)</f>
        <v>0</v>
      </c>
      <c r="BI239" s="234">
        <f>IF(N239="nulová",J239,0)</f>
        <v>0</v>
      </c>
      <c r="BJ239" s="14" t="s">
        <v>86</v>
      </c>
      <c r="BK239" s="234">
        <f>ROUND(I239*H239,2)</f>
        <v>0</v>
      </c>
      <c r="BL239" s="14" t="s">
        <v>86</v>
      </c>
      <c r="BM239" s="233" t="s">
        <v>577</v>
      </c>
    </row>
    <row r="240" s="2" customFormat="1" ht="80.4" customHeight="1">
      <c r="A240" s="35"/>
      <c r="B240" s="36"/>
      <c r="C240" s="235" t="s">
        <v>578</v>
      </c>
      <c r="D240" s="235" t="s">
        <v>214</v>
      </c>
      <c r="E240" s="236" t="s">
        <v>579</v>
      </c>
      <c r="F240" s="237" t="s">
        <v>580</v>
      </c>
      <c r="G240" s="238" t="s">
        <v>240</v>
      </c>
      <c r="H240" s="239">
        <v>1</v>
      </c>
      <c r="I240" s="240"/>
      <c r="J240" s="241">
        <f>ROUND(I240*H240,2)</f>
        <v>0</v>
      </c>
      <c r="K240" s="237" t="s">
        <v>161</v>
      </c>
      <c r="L240" s="41"/>
      <c r="M240" s="242" t="s">
        <v>1</v>
      </c>
      <c r="N240" s="243" t="s">
        <v>44</v>
      </c>
      <c r="O240" s="88"/>
      <c r="P240" s="231">
        <f>O240*H240</f>
        <v>0</v>
      </c>
      <c r="Q240" s="231">
        <v>0</v>
      </c>
      <c r="R240" s="231">
        <f>Q240*H240</f>
        <v>0</v>
      </c>
      <c r="S240" s="231">
        <v>0</v>
      </c>
      <c r="T240" s="232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3" t="s">
        <v>295</v>
      </c>
      <c r="AT240" s="233" t="s">
        <v>214</v>
      </c>
      <c r="AU240" s="233" t="s">
        <v>86</v>
      </c>
      <c r="AY240" s="14" t="s">
        <v>156</v>
      </c>
      <c r="BE240" s="234">
        <f>IF(N240="základní",J240,0)</f>
        <v>0</v>
      </c>
      <c r="BF240" s="234">
        <f>IF(N240="snížená",J240,0)</f>
        <v>0</v>
      </c>
      <c r="BG240" s="234">
        <f>IF(N240="zákl. přenesená",J240,0)</f>
        <v>0</v>
      </c>
      <c r="BH240" s="234">
        <f>IF(N240="sníž. přenesená",J240,0)</f>
        <v>0</v>
      </c>
      <c r="BI240" s="234">
        <f>IF(N240="nulová",J240,0)</f>
        <v>0</v>
      </c>
      <c r="BJ240" s="14" t="s">
        <v>86</v>
      </c>
      <c r="BK240" s="234">
        <f>ROUND(I240*H240,2)</f>
        <v>0</v>
      </c>
      <c r="BL240" s="14" t="s">
        <v>295</v>
      </c>
      <c r="BM240" s="233" t="s">
        <v>581</v>
      </c>
    </row>
    <row r="241" s="2" customFormat="1" ht="22.2" customHeight="1">
      <c r="A241" s="35"/>
      <c r="B241" s="36"/>
      <c r="C241" s="221" t="s">
        <v>582</v>
      </c>
      <c r="D241" s="221" t="s">
        <v>157</v>
      </c>
      <c r="E241" s="222" t="s">
        <v>583</v>
      </c>
      <c r="F241" s="223" t="s">
        <v>584</v>
      </c>
      <c r="G241" s="224" t="s">
        <v>240</v>
      </c>
      <c r="H241" s="225">
        <v>1</v>
      </c>
      <c r="I241" s="226"/>
      <c r="J241" s="227">
        <f>ROUND(I241*H241,2)</f>
        <v>0</v>
      </c>
      <c r="K241" s="223" t="s">
        <v>161</v>
      </c>
      <c r="L241" s="228"/>
      <c r="M241" s="229" t="s">
        <v>1</v>
      </c>
      <c r="N241" s="230" t="s">
        <v>44</v>
      </c>
      <c r="O241" s="88"/>
      <c r="P241" s="231">
        <f>O241*H241</f>
        <v>0</v>
      </c>
      <c r="Q241" s="231">
        <v>0</v>
      </c>
      <c r="R241" s="231">
        <f>Q241*H241</f>
        <v>0</v>
      </c>
      <c r="S241" s="231">
        <v>0</v>
      </c>
      <c r="T241" s="232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3" t="s">
        <v>308</v>
      </c>
      <c r="AT241" s="233" t="s">
        <v>157</v>
      </c>
      <c r="AU241" s="233" t="s">
        <v>86</v>
      </c>
      <c r="AY241" s="14" t="s">
        <v>156</v>
      </c>
      <c r="BE241" s="234">
        <f>IF(N241="základní",J241,0)</f>
        <v>0</v>
      </c>
      <c r="BF241" s="234">
        <f>IF(N241="snížená",J241,0)</f>
        <v>0</v>
      </c>
      <c r="BG241" s="234">
        <f>IF(N241="zákl. přenesená",J241,0)</f>
        <v>0</v>
      </c>
      <c r="BH241" s="234">
        <f>IF(N241="sníž. přenesená",J241,0)</f>
        <v>0</v>
      </c>
      <c r="BI241" s="234">
        <f>IF(N241="nulová",J241,0)</f>
        <v>0</v>
      </c>
      <c r="BJ241" s="14" t="s">
        <v>86</v>
      </c>
      <c r="BK241" s="234">
        <f>ROUND(I241*H241,2)</f>
        <v>0</v>
      </c>
      <c r="BL241" s="14" t="s">
        <v>285</v>
      </c>
      <c r="BM241" s="233" t="s">
        <v>585</v>
      </c>
    </row>
    <row r="242" s="2" customFormat="1" ht="22.2" customHeight="1">
      <c r="A242" s="35"/>
      <c r="B242" s="36"/>
      <c r="C242" s="221" t="s">
        <v>586</v>
      </c>
      <c r="D242" s="221" t="s">
        <v>157</v>
      </c>
      <c r="E242" s="222" t="s">
        <v>587</v>
      </c>
      <c r="F242" s="223" t="s">
        <v>588</v>
      </c>
      <c r="G242" s="224" t="s">
        <v>240</v>
      </c>
      <c r="H242" s="225">
        <v>2</v>
      </c>
      <c r="I242" s="226"/>
      <c r="J242" s="227">
        <f>ROUND(I242*H242,2)</f>
        <v>0</v>
      </c>
      <c r="K242" s="223" t="s">
        <v>161</v>
      </c>
      <c r="L242" s="228"/>
      <c r="M242" s="229" t="s">
        <v>1</v>
      </c>
      <c r="N242" s="230" t="s">
        <v>44</v>
      </c>
      <c r="O242" s="88"/>
      <c r="P242" s="231">
        <f>O242*H242</f>
        <v>0</v>
      </c>
      <c r="Q242" s="231">
        <v>0</v>
      </c>
      <c r="R242" s="231">
        <f>Q242*H242</f>
        <v>0</v>
      </c>
      <c r="S242" s="231">
        <v>0</v>
      </c>
      <c r="T242" s="232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3" t="s">
        <v>308</v>
      </c>
      <c r="AT242" s="233" t="s">
        <v>157</v>
      </c>
      <c r="AU242" s="233" t="s">
        <v>86</v>
      </c>
      <c r="AY242" s="14" t="s">
        <v>156</v>
      </c>
      <c r="BE242" s="234">
        <f>IF(N242="základní",J242,0)</f>
        <v>0</v>
      </c>
      <c r="BF242" s="234">
        <f>IF(N242="snížená",J242,0)</f>
        <v>0</v>
      </c>
      <c r="BG242" s="234">
        <f>IF(N242="zákl. přenesená",J242,0)</f>
        <v>0</v>
      </c>
      <c r="BH242" s="234">
        <f>IF(N242="sníž. přenesená",J242,0)</f>
        <v>0</v>
      </c>
      <c r="BI242" s="234">
        <f>IF(N242="nulová",J242,0)</f>
        <v>0</v>
      </c>
      <c r="BJ242" s="14" t="s">
        <v>86</v>
      </c>
      <c r="BK242" s="234">
        <f>ROUND(I242*H242,2)</f>
        <v>0</v>
      </c>
      <c r="BL242" s="14" t="s">
        <v>285</v>
      </c>
      <c r="BM242" s="233" t="s">
        <v>589</v>
      </c>
    </row>
    <row r="243" s="2" customFormat="1" ht="13.8" customHeight="1">
      <c r="A243" s="35"/>
      <c r="B243" s="36"/>
      <c r="C243" s="235" t="s">
        <v>590</v>
      </c>
      <c r="D243" s="235" t="s">
        <v>214</v>
      </c>
      <c r="E243" s="236" t="s">
        <v>591</v>
      </c>
      <c r="F243" s="237" t="s">
        <v>592</v>
      </c>
      <c r="G243" s="238" t="s">
        <v>240</v>
      </c>
      <c r="H243" s="239">
        <v>2</v>
      </c>
      <c r="I243" s="240"/>
      <c r="J243" s="241">
        <f>ROUND(I243*H243,2)</f>
        <v>0</v>
      </c>
      <c r="K243" s="237" t="s">
        <v>161</v>
      </c>
      <c r="L243" s="41"/>
      <c r="M243" s="242" t="s">
        <v>1</v>
      </c>
      <c r="N243" s="243" t="s">
        <v>44</v>
      </c>
      <c r="O243" s="88"/>
      <c r="P243" s="231">
        <f>O243*H243</f>
        <v>0</v>
      </c>
      <c r="Q243" s="231">
        <v>0</v>
      </c>
      <c r="R243" s="231">
        <f>Q243*H243</f>
        <v>0</v>
      </c>
      <c r="S243" s="231">
        <v>0</v>
      </c>
      <c r="T243" s="232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3" t="s">
        <v>86</v>
      </c>
      <c r="AT243" s="233" t="s">
        <v>214</v>
      </c>
      <c r="AU243" s="233" t="s">
        <v>86</v>
      </c>
      <c r="AY243" s="14" t="s">
        <v>156</v>
      </c>
      <c r="BE243" s="234">
        <f>IF(N243="základní",J243,0)</f>
        <v>0</v>
      </c>
      <c r="BF243" s="234">
        <f>IF(N243="snížená",J243,0)</f>
        <v>0</v>
      </c>
      <c r="BG243" s="234">
        <f>IF(N243="zákl. přenesená",J243,0)</f>
        <v>0</v>
      </c>
      <c r="BH243" s="234">
        <f>IF(N243="sníž. přenesená",J243,0)</f>
        <v>0</v>
      </c>
      <c r="BI243" s="234">
        <f>IF(N243="nulová",J243,0)</f>
        <v>0</v>
      </c>
      <c r="BJ243" s="14" t="s">
        <v>86</v>
      </c>
      <c r="BK243" s="234">
        <f>ROUND(I243*H243,2)</f>
        <v>0</v>
      </c>
      <c r="BL243" s="14" t="s">
        <v>86</v>
      </c>
      <c r="BM243" s="233" t="s">
        <v>593</v>
      </c>
    </row>
    <row r="244" s="2" customFormat="1" ht="45" customHeight="1">
      <c r="A244" s="35"/>
      <c r="B244" s="36"/>
      <c r="C244" s="221" t="s">
        <v>594</v>
      </c>
      <c r="D244" s="221" t="s">
        <v>157</v>
      </c>
      <c r="E244" s="222" t="s">
        <v>595</v>
      </c>
      <c r="F244" s="223" t="s">
        <v>596</v>
      </c>
      <c r="G244" s="224" t="s">
        <v>240</v>
      </c>
      <c r="H244" s="225">
        <v>1</v>
      </c>
      <c r="I244" s="226"/>
      <c r="J244" s="227">
        <f>ROUND(I244*H244,2)</f>
        <v>0</v>
      </c>
      <c r="K244" s="223" t="s">
        <v>161</v>
      </c>
      <c r="L244" s="228"/>
      <c r="M244" s="229" t="s">
        <v>1</v>
      </c>
      <c r="N244" s="230" t="s">
        <v>44</v>
      </c>
      <c r="O244" s="88"/>
      <c r="P244" s="231">
        <f>O244*H244</f>
        <v>0</v>
      </c>
      <c r="Q244" s="231">
        <v>0</v>
      </c>
      <c r="R244" s="231">
        <f>Q244*H244</f>
        <v>0</v>
      </c>
      <c r="S244" s="231">
        <v>0</v>
      </c>
      <c r="T244" s="232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3" t="s">
        <v>308</v>
      </c>
      <c r="AT244" s="233" t="s">
        <v>157</v>
      </c>
      <c r="AU244" s="233" t="s">
        <v>86</v>
      </c>
      <c r="AY244" s="14" t="s">
        <v>156</v>
      </c>
      <c r="BE244" s="234">
        <f>IF(N244="základní",J244,0)</f>
        <v>0</v>
      </c>
      <c r="BF244" s="234">
        <f>IF(N244="snížená",J244,0)</f>
        <v>0</v>
      </c>
      <c r="BG244" s="234">
        <f>IF(N244="zákl. přenesená",J244,0)</f>
        <v>0</v>
      </c>
      <c r="BH244" s="234">
        <f>IF(N244="sníž. přenesená",J244,0)</f>
        <v>0</v>
      </c>
      <c r="BI244" s="234">
        <f>IF(N244="nulová",J244,0)</f>
        <v>0</v>
      </c>
      <c r="BJ244" s="14" t="s">
        <v>86</v>
      </c>
      <c r="BK244" s="234">
        <f>ROUND(I244*H244,2)</f>
        <v>0</v>
      </c>
      <c r="BL244" s="14" t="s">
        <v>285</v>
      </c>
      <c r="BM244" s="233" t="s">
        <v>597</v>
      </c>
    </row>
    <row r="245" s="2" customFormat="1" ht="13.8" customHeight="1">
      <c r="A245" s="35"/>
      <c r="B245" s="36"/>
      <c r="C245" s="235" t="s">
        <v>598</v>
      </c>
      <c r="D245" s="235" t="s">
        <v>214</v>
      </c>
      <c r="E245" s="236" t="s">
        <v>599</v>
      </c>
      <c r="F245" s="237" t="s">
        <v>600</v>
      </c>
      <c r="G245" s="238" t="s">
        <v>240</v>
      </c>
      <c r="H245" s="239">
        <v>9</v>
      </c>
      <c r="I245" s="240"/>
      <c r="J245" s="241">
        <f>ROUND(I245*H245,2)</f>
        <v>0</v>
      </c>
      <c r="K245" s="237" t="s">
        <v>161</v>
      </c>
      <c r="L245" s="41"/>
      <c r="M245" s="242" t="s">
        <v>1</v>
      </c>
      <c r="N245" s="243" t="s">
        <v>44</v>
      </c>
      <c r="O245" s="88"/>
      <c r="P245" s="231">
        <f>O245*H245</f>
        <v>0</v>
      </c>
      <c r="Q245" s="231">
        <v>0</v>
      </c>
      <c r="R245" s="231">
        <f>Q245*H245</f>
        <v>0</v>
      </c>
      <c r="S245" s="231">
        <v>0</v>
      </c>
      <c r="T245" s="232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3" t="s">
        <v>86</v>
      </c>
      <c r="AT245" s="233" t="s">
        <v>214</v>
      </c>
      <c r="AU245" s="233" t="s">
        <v>86</v>
      </c>
      <c r="AY245" s="14" t="s">
        <v>156</v>
      </c>
      <c r="BE245" s="234">
        <f>IF(N245="základní",J245,0)</f>
        <v>0</v>
      </c>
      <c r="BF245" s="234">
        <f>IF(N245="snížená",J245,0)</f>
        <v>0</v>
      </c>
      <c r="BG245" s="234">
        <f>IF(N245="zákl. přenesená",J245,0)</f>
        <v>0</v>
      </c>
      <c r="BH245" s="234">
        <f>IF(N245="sníž. přenesená",J245,0)</f>
        <v>0</v>
      </c>
      <c r="BI245" s="234">
        <f>IF(N245="nulová",J245,0)</f>
        <v>0</v>
      </c>
      <c r="BJ245" s="14" t="s">
        <v>86</v>
      </c>
      <c r="BK245" s="234">
        <f>ROUND(I245*H245,2)</f>
        <v>0</v>
      </c>
      <c r="BL245" s="14" t="s">
        <v>86</v>
      </c>
      <c r="BM245" s="233" t="s">
        <v>601</v>
      </c>
    </row>
    <row r="246" s="2" customFormat="1" ht="57.6" customHeight="1">
      <c r="A246" s="35"/>
      <c r="B246" s="36"/>
      <c r="C246" s="235" t="s">
        <v>602</v>
      </c>
      <c r="D246" s="235" t="s">
        <v>214</v>
      </c>
      <c r="E246" s="236" t="s">
        <v>603</v>
      </c>
      <c r="F246" s="237" t="s">
        <v>604</v>
      </c>
      <c r="G246" s="238" t="s">
        <v>240</v>
      </c>
      <c r="H246" s="239">
        <v>1</v>
      </c>
      <c r="I246" s="240"/>
      <c r="J246" s="241">
        <f>ROUND(I246*H246,2)</f>
        <v>0</v>
      </c>
      <c r="K246" s="237" t="s">
        <v>161</v>
      </c>
      <c r="L246" s="41"/>
      <c r="M246" s="242" t="s">
        <v>1</v>
      </c>
      <c r="N246" s="243" t="s">
        <v>44</v>
      </c>
      <c r="O246" s="88"/>
      <c r="P246" s="231">
        <f>O246*H246</f>
        <v>0</v>
      </c>
      <c r="Q246" s="231">
        <v>0</v>
      </c>
      <c r="R246" s="231">
        <f>Q246*H246</f>
        <v>0</v>
      </c>
      <c r="S246" s="231">
        <v>0</v>
      </c>
      <c r="T246" s="232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3" t="s">
        <v>86</v>
      </c>
      <c r="AT246" s="233" t="s">
        <v>214</v>
      </c>
      <c r="AU246" s="233" t="s">
        <v>86</v>
      </c>
      <c r="AY246" s="14" t="s">
        <v>156</v>
      </c>
      <c r="BE246" s="234">
        <f>IF(N246="základní",J246,0)</f>
        <v>0</v>
      </c>
      <c r="BF246" s="234">
        <f>IF(N246="snížená",J246,0)</f>
        <v>0</v>
      </c>
      <c r="BG246" s="234">
        <f>IF(N246="zákl. přenesená",J246,0)</f>
        <v>0</v>
      </c>
      <c r="BH246" s="234">
        <f>IF(N246="sníž. přenesená",J246,0)</f>
        <v>0</v>
      </c>
      <c r="BI246" s="234">
        <f>IF(N246="nulová",J246,0)</f>
        <v>0</v>
      </c>
      <c r="BJ246" s="14" t="s">
        <v>86</v>
      </c>
      <c r="BK246" s="234">
        <f>ROUND(I246*H246,2)</f>
        <v>0</v>
      </c>
      <c r="BL246" s="14" t="s">
        <v>86</v>
      </c>
      <c r="BM246" s="233" t="s">
        <v>605</v>
      </c>
    </row>
    <row r="247" s="12" customFormat="1" ht="25.92" customHeight="1">
      <c r="A247" s="12"/>
      <c r="B247" s="207"/>
      <c r="C247" s="208"/>
      <c r="D247" s="209" t="s">
        <v>78</v>
      </c>
      <c r="E247" s="210" t="s">
        <v>606</v>
      </c>
      <c r="F247" s="210" t="s">
        <v>607</v>
      </c>
      <c r="G247" s="208"/>
      <c r="H247" s="208"/>
      <c r="I247" s="211"/>
      <c r="J247" s="212">
        <f>BK247</f>
        <v>0</v>
      </c>
      <c r="K247" s="208"/>
      <c r="L247" s="213"/>
      <c r="M247" s="214"/>
      <c r="N247" s="215"/>
      <c r="O247" s="215"/>
      <c r="P247" s="216">
        <f>SUM(P248:P269)</f>
        <v>0</v>
      </c>
      <c r="Q247" s="215"/>
      <c r="R247" s="216">
        <f>SUM(R248:R269)</f>
        <v>0</v>
      </c>
      <c r="S247" s="215"/>
      <c r="T247" s="217">
        <f>SUM(T248:T269)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8" t="s">
        <v>86</v>
      </c>
      <c r="AT247" s="219" t="s">
        <v>78</v>
      </c>
      <c r="AU247" s="219" t="s">
        <v>79</v>
      </c>
      <c r="AY247" s="218" t="s">
        <v>156</v>
      </c>
      <c r="BK247" s="220">
        <f>SUM(BK248:BK269)</f>
        <v>0</v>
      </c>
    </row>
    <row r="248" s="2" customFormat="1" ht="22.2" customHeight="1">
      <c r="A248" s="35"/>
      <c r="B248" s="36"/>
      <c r="C248" s="221" t="s">
        <v>608</v>
      </c>
      <c r="D248" s="221" t="s">
        <v>157</v>
      </c>
      <c r="E248" s="222" t="s">
        <v>609</v>
      </c>
      <c r="F248" s="223" t="s">
        <v>610</v>
      </c>
      <c r="G248" s="224" t="s">
        <v>240</v>
      </c>
      <c r="H248" s="225">
        <v>11</v>
      </c>
      <c r="I248" s="226"/>
      <c r="J248" s="227">
        <f>ROUND(I248*H248,2)</f>
        <v>0</v>
      </c>
      <c r="K248" s="223" t="s">
        <v>161</v>
      </c>
      <c r="L248" s="228"/>
      <c r="M248" s="229" t="s">
        <v>1</v>
      </c>
      <c r="N248" s="230" t="s">
        <v>44</v>
      </c>
      <c r="O248" s="88"/>
      <c r="P248" s="231">
        <f>O248*H248</f>
        <v>0</v>
      </c>
      <c r="Q248" s="231">
        <v>0</v>
      </c>
      <c r="R248" s="231">
        <f>Q248*H248</f>
        <v>0</v>
      </c>
      <c r="S248" s="231">
        <v>0</v>
      </c>
      <c r="T248" s="232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3" t="s">
        <v>89</v>
      </c>
      <c r="AT248" s="233" t="s">
        <v>157</v>
      </c>
      <c r="AU248" s="233" t="s">
        <v>86</v>
      </c>
      <c r="AY248" s="14" t="s">
        <v>156</v>
      </c>
      <c r="BE248" s="234">
        <f>IF(N248="základní",J248,0)</f>
        <v>0</v>
      </c>
      <c r="BF248" s="234">
        <f>IF(N248="snížená",J248,0)</f>
        <v>0</v>
      </c>
      <c r="BG248" s="234">
        <f>IF(N248="zákl. přenesená",J248,0)</f>
        <v>0</v>
      </c>
      <c r="BH248" s="234">
        <f>IF(N248="sníž. přenesená",J248,0)</f>
        <v>0</v>
      </c>
      <c r="BI248" s="234">
        <f>IF(N248="nulová",J248,0)</f>
        <v>0</v>
      </c>
      <c r="BJ248" s="14" t="s">
        <v>86</v>
      </c>
      <c r="BK248" s="234">
        <f>ROUND(I248*H248,2)</f>
        <v>0</v>
      </c>
      <c r="BL248" s="14" t="s">
        <v>86</v>
      </c>
      <c r="BM248" s="233" t="s">
        <v>611</v>
      </c>
    </row>
    <row r="249" s="2" customFormat="1" ht="22.2" customHeight="1">
      <c r="A249" s="35"/>
      <c r="B249" s="36"/>
      <c r="C249" s="221" t="s">
        <v>612</v>
      </c>
      <c r="D249" s="221" t="s">
        <v>157</v>
      </c>
      <c r="E249" s="222" t="s">
        <v>613</v>
      </c>
      <c r="F249" s="223" t="s">
        <v>614</v>
      </c>
      <c r="G249" s="224" t="s">
        <v>240</v>
      </c>
      <c r="H249" s="225">
        <v>11</v>
      </c>
      <c r="I249" s="226"/>
      <c r="J249" s="227">
        <f>ROUND(I249*H249,2)</f>
        <v>0</v>
      </c>
      <c r="K249" s="223" t="s">
        <v>161</v>
      </c>
      <c r="L249" s="228"/>
      <c r="M249" s="229" t="s">
        <v>1</v>
      </c>
      <c r="N249" s="230" t="s">
        <v>44</v>
      </c>
      <c r="O249" s="88"/>
      <c r="P249" s="231">
        <f>O249*H249</f>
        <v>0</v>
      </c>
      <c r="Q249" s="231">
        <v>0</v>
      </c>
      <c r="R249" s="231">
        <f>Q249*H249</f>
        <v>0</v>
      </c>
      <c r="S249" s="231">
        <v>0</v>
      </c>
      <c r="T249" s="232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3" t="s">
        <v>89</v>
      </c>
      <c r="AT249" s="233" t="s">
        <v>157</v>
      </c>
      <c r="AU249" s="233" t="s">
        <v>86</v>
      </c>
      <c r="AY249" s="14" t="s">
        <v>156</v>
      </c>
      <c r="BE249" s="234">
        <f>IF(N249="základní",J249,0)</f>
        <v>0</v>
      </c>
      <c r="BF249" s="234">
        <f>IF(N249="snížená",J249,0)</f>
        <v>0</v>
      </c>
      <c r="BG249" s="234">
        <f>IF(N249="zákl. přenesená",J249,0)</f>
        <v>0</v>
      </c>
      <c r="BH249" s="234">
        <f>IF(N249="sníž. přenesená",J249,0)</f>
        <v>0</v>
      </c>
      <c r="BI249" s="234">
        <f>IF(N249="nulová",J249,0)</f>
        <v>0</v>
      </c>
      <c r="BJ249" s="14" t="s">
        <v>86</v>
      </c>
      <c r="BK249" s="234">
        <f>ROUND(I249*H249,2)</f>
        <v>0</v>
      </c>
      <c r="BL249" s="14" t="s">
        <v>86</v>
      </c>
      <c r="BM249" s="233" t="s">
        <v>615</v>
      </c>
    </row>
    <row r="250" s="2" customFormat="1" ht="22.2" customHeight="1">
      <c r="A250" s="35"/>
      <c r="B250" s="36"/>
      <c r="C250" s="221" t="s">
        <v>616</v>
      </c>
      <c r="D250" s="221" t="s">
        <v>157</v>
      </c>
      <c r="E250" s="222" t="s">
        <v>617</v>
      </c>
      <c r="F250" s="223" t="s">
        <v>618</v>
      </c>
      <c r="G250" s="224" t="s">
        <v>240</v>
      </c>
      <c r="H250" s="225">
        <v>11</v>
      </c>
      <c r="I250" s="226"/>
      <c r="J250" s="227">
        <f>ROUND(I250*H250,2)</f>
        <v>0</v>
      </c>
      <c r="K250" s="223" t="s">
        <v>161</v>
      </c>
      <c r="L250" s="228"/>
      <c r="M250" s="229" t="s">
        <v>1</v>
      </c>
      <c r="N250" s="230" t="s">
        <v>44</v>
      </c>
      <c r="O250" s="88"/>
      <c r="P250" s="231">
        <f>O250*H250</f>
        <v>0</v>
      </c>
      <c r="Q250" s="231">
        <v>0</v>
      </c>
      <c r="R250" s="231">
        <f>Q250*H250</f>
        <v>0</v>
      </c>
      <c r="S250" s="231">
        <v>0</v>
      </c>
      <c r="T250" s="232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3" t="s">
        <v>89</v>
      </c>
      <c r="AT250" s="233" t="s">
        <v>157</v>
      </c>
      <c r="AU250" s="233" t="s">
        <v>86</v>
      </c>
      <c r="AY250" s="14" t="s">
        <v>156</v>
      </c>
      <c r="BE250" s="234">
        <f>IF(N250="základní",J250,0)</f>
        <v>0</v>
      </c>
      <c r="BF250" s="234">
        <f>IF(N250="snížená",J250,0)</f>
        <v>0</v>
      </c>
      <c r="BG250" s="234">
        <f>IF(N250="zákl. přenesená",J250,0)</f>
        <v>0</v>
      </c>
      <c r="BH250" s="234">
        <f>IF(N250="sníž. přenesená",J250,0)</f>
        <v>0</v>
      </c>
      <c r="BI250" s="234">
        <f>IF(N250="nulová",J250,0)</f>
        <v>0</v>
      </c>
      <c r="BJ250" s="14" t="s">
        <v>86</v>
      </c>
      <c r="BK250" s="234">
        <f>ROUND(I250*H250,2)</f>
        <v>0</v>
      </c>
      <c r="BL250" s="14" t="s">
        <v>86</v>
      </c>
      <c r="BM250" s="233" t="s">
        <v>619</v>
      </c>
    </row>
    <row r="251" s="2" customFormat="1" ht="22.2" customHeight="1">
      <c r="A251" s="35"/>
      <c r="B251" s="36"/>
      <c r="C251" s="221" t="s">
        <v>620</v>
      </c>
      <c r="D251" s="221" t="s">
        <v>157</v>
      </c>
      <c r="E251" s="222" t="s">
        <v>621</v>
      </c>
      <c r="F251" s="223" t="s">
        <v>622</v>
      </c>
      <c r="G251" s="224" t="s">
        <v>240</v>
      </c>
      <c r="H251" s="225">
        <v>11</v>
      </c>
      <c r="I251" s="226"/>
      <c r="J251" s="227">
        <f>ROUND(I251*H251,2)</f>
        <v>0</v>
      </c>
      <c r="K251" s="223" t="s">
        <v>161</v>
      </c>
      <c r="L251" s="228"/>
      <c r="M251" s="229" t="s">
        <v>1</v>
      </c>
      <c r="N251" s="230" t="s">
        <v>44</v>
      </c>
      <c r="O251" s="88"/>
      <c r="P251" s="231">
        <f>O251*H251</f>
        <v>0</v>
      </c>
      <c r="Q251" s="231">
        <v>0</v>
      </c>
      <c r="R251" s="231">
        <f>Q251*H251</f>
        <v>0</v>
      </c>
      <c r="S251" s="231">
        <v>0</v>
      </c>
      <c r="T251" s="232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3" t="s">
        <v>89</v>
      </c>
      <c r="AT251" s="233" t="s">
        <v>157</v>
      </c>
      <c r="AU251" s="233" t="s">
        <v>86</v>
      </c>
      <c r="AY251" s="14" t="s">
        <v>156</v>
      </c>
      <c r="BE251" s="234">
        <f>IF(N251="základní",J251,0)</f>
        <v>0</v>
      </c>
      <c r="BF251" s="234">
        <f>IF(N251="snížená",J251,0)</f>
        <v>0</v>
      </c>
      <c r="BG251" s="234">
        <f>IF(N251="zákl. přenesená",J251,0)</f>
        <v>0</v>
      </c>
      <c r="BH251" s="234">
        <f>IF(N251="sníž. přenesená",J251,0)</f>
        <v>0</v>
      </c>
      <c r="BI251" s="234">
        <f>IF(N251="nulová",J251,0)</f>
        <v>0</v>
      </c>
      <c r="BJ251" s="14" t="s">
        <v>86</v>
      </c>
      <c r="BK251" s="234">
        <f>ROUND(I251*H251,2)</f>
        <v>0</v>
      </c>
      <c r="BL251" s="14" t="s">
        <v>86</v>
      </c>
      <c r="BM251" s="233" t="s">
        <v>623</v>
      </c>
    </row>
    <row r="252" s="2" customFormat="1" ht="22.2" customHeight="1">
      <c r="A252" s="35"/>
      <c r="B252" s="36"/>
      <c r="C252" s="221" t="s">
        <v>624</v>
      </c>
      <c r="D252" s="221" t="s">
        <v>157</v>
      </c>
      <c r="E252" s="222" t="s">
        <v>625</v>
      </c>
      <c r="F252" s="223" t="s">
        <v>626</v>
      </c>
      <c r="G252" s="224" t="s">
        <v>294</v>
      </c>
      <c r="H252" s="225">
        <v>11</v>
      </c>
      <c r="I252" s="226"/>
      <c r="J252" s="227">
        <f>ROUND(I252*H252,2)</f>
        <v>0</v>
      </c>
      <c r="K252" s="223" t="s">
        <v>161</v>
      </c>
      <c r="L252" s="228"/>
      <c r="M252" s="229" t="s">
        <v>1</v>
      </c>
      <c r="N252" s="230" t="s">
        <v>44</v>
      </c>
      <c r="O252" s="88"/>
      <c r="P252" s="231">
        <f>O252*H252</f>
        <v>0</v>
      </c>
      <c r="Q252" s="231">
        <v>0</v>
      </c>
      <c r="R252" s="231">
        <f>Q252*H252</f>
        <v>0</v>
      </c>
      <c r="S252" s="231">
        <v>0</v>
      </c>
      <c r="T252" s="232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33" t="s">
        <v>89</v>
      </c>
      <c r="AT252" s="233" t="s">
        <v>157</v>
      </c>
      <c r="AU252" s="233" t="s">
        <v>86</v>
      </c>
      <c r="AY252" s="14" t="s">
        <v>156</v>
      </c>
      <c r="BE252" s="234">
        <f>IF(N252="základní",J252,0)</f>
        <v>0</v>
      </c>
      <c r="BF252" s="234">
        <f>IF(N252="snížená",J252,0)</f>
        <v>0</v>
      </c>
      <c r="BG252" s="234">
        <f>IF(N252="zákl. přenesená",J252,0)</f>
        <v>0</v>
      </c>
      <c r="BH252" s="234">
        <f>IF(N252="sníž. přenesená",J252,0)</f>
        <v>0</v>
      </c>
      <c r="BI252" s="234">
        <f>IF(N252="nulová",J252,0)</f>
        <v>0</v>
      </c>
      <c r="BJ252" s="14" t="s">
        <v>86</v>
      </c>
      <c r="BK252" s="234">
        <f>ROUND(I252*H252,2)</f>
        <v>0</v>
      </c>
      <c r="BL252" s="14" t="s">
        <v>86</v>
      </c>
      <c r="BM252" s="233" t="s">
        <v>627</v>
      </c>
    </row>
    <row r="253" s="2" customFormat="1" ht="22.2" customHeight="1">
      <c r="A253" s="35"/>
      <c r="B253" s="36"/>
      <c r="C253" s="221" t="s">
        <v>628</v>
      </c>
      <c r="D253" s="221" t="s">
        <v>157</v>
      </c>
      <c r="E253" s="222" t="s">
        <v>629</v>
      </c>
      <c r="F253" s="223" t="s">
        <v>630</v>
      </c>
      <c r="G253" s="224" t="s">
        <v>240</v>
      </c>
      <c r="H253" s="225">
        <v>11</v>
      </c>
      <c r="I253" s="226"/>
      <c r="J253" s="227">
        <f>ROUND(I253*H253,2)</f>
        <v>0</v>
      </c>
      <c r="K253" s="223" t="s">
        <v>161</v>
      </c>
      <c r="L253" s="228"/>
      <c r="M253" s="229" t="s">
        <v>1</v>
      </c>
      <c r="N253" s="230" t="s">
        <v>44</v>
      </c>
      <c r="O253" s="88"/>
      <c r="P253" s="231">
        <f>O253*H253</f>
        <v>0</v>
      </c>
      <c r="Q253" s="231">
        <v>0</v>
      </c>
      <c r="R253" s="231">
        <f>Q253*H253</f>
        <v>0</v>
      </c>
      <c r="S253" s="231">
        <v>0</v>
      </c>
      <c r="T253" s="232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33" t="s">
        <v>89</v>
      </c>
      <c r="AT253" s="233" t="s">
        <v>157</v>
      </c>
      <c r="AU253" s="233" t="s">
        <v>86</v>
      </c>
      <c r="AY253" s="14" t="s">
        <v>156</v>
      </c>
      <c r="BE253" s="234">
        <f>IF(N253="základní",J253,0)</f>
        <v>0</v>
      </c>
      <c r="BF253" s="234">
        <f>IF(N253="snížená",J253,0)</f>
        <v>0</v>
      </c>
      <c r="BG253" s="234">
        <f>IF(N253="zákl. přenesená",J253,0)</f>
        <v>0</v>
      </c>
      <c r="BH253" s="234">
        <f>IF(N253="sníž. přenesená",J253,0)</f>
        <v>0</v>
      </c>
      <c r="BI253" s="234">
        <f>IF(N253="nulová",J253,0)</f>
        <v>0</v>
      </c>
      <c r="BJ253" s="14" t="s">
        <v>86</v>
      </c>
      <c r="BK253" s="234">
        <f>ROUND(I253*H253,2)</f>
        <v>0</v>
      </c>
      <c r="BL253" s="14" t="s">
        <v>86</v>
      </c>
      <c r="BM253" s="233" t="s">
        <v>631</v>
      </c>
    </row>
    <row r="254" s="2" customFormat="1" ht="22.2" customHeight="1">
      <c r="A254" s="35"/>
      <c r="B254" s="36"/>
      <c r="C254" s="221" t="s">
        <v>632</v>
      </c>
      <c r="D254" s="221" t="s">
        <v>157</v>
      </c>
      <c r="E254" s="222" t="s">
        <v>633</v>
      </c>
      <c r="F254" s="223" t="s">
        <v>634</v>
      </c>
      <c r="G254" s="224" t="s">
        <v>240</v>
      </c>
      <c r="H254" s="225">
        <v>1</v>
      </c>
      <c r="I254" s="226"/>
      <c r="J254" s="227">
        <f>ROUND(I254*H254,2)</f>
        <v>0</v>
      </c>
      <c r="K254" s="223" t="s">
        <v>161</v>
      </c>
      <c r="L254" s="228"/>
      <c r="M254" s="229" t="s">
        <v>1</v>
      </c>
      <c r="N254" s="230" t="s">
        <v>44</v>
      </c>
      <c r="O254" s="88"/>
      <c r="P254" s="231">
        <f>O254*H254</f>
        <v>0</v>
      </c>
      <c r="Q254" s="231">
        <v>0</v>
      </c>
      <c r="R254" s="231">
        <f>Q254*H254</f>
        <v>0</v>
      </c>
      <c r="S254" s="231">
        <v>0</v>
      </c>
      <c r="T254" s="232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33" t="s">
        <v>89</v>
      </c>
      <c r="AT254" s="233" t="s">
        <v>157</v>
      </c>
      <c r="AU254" s="233" t="s">
        <v>86</v>
      </c>
      <c r="AY254" s="14" t="s">
        <v>156</v>
      </c>
      <c r="BE254" s="234">
        <f>IF(N254="základní",J254,0)</f>
        <v>0</v>
      </c>
      <c r="BF254" s="234">
        <f>IF(N254="snížená",J254,0)</f>
        <v>0</v>
      </c>
      <c r="BG254" s="234">
        <f>IF(N254="zákl. přenesená",J254,0)</f>
        <v>0</v>
      </c>
      <c r="BH254" s="234">
        <f>IF(N254="sníž. přenesená",J254,0)</f>
        <v>0</v>
      </c>
      <c r="BI254" s="234">
        <f>IF(N254="nulová",J254,0)</f>
        <v>0</v>
      </c>
      <c r="BJ254" s="14" t="s">
        <v>86</v>
      </c>
      <c r="BK254" s="234">
        <f>ROUND(I254*H254,2)</f>
        <v>0</v>
      </c>
      <c r="BL254" s="14" t="s">
        <v>86</v>
      </c>
      <c r="BM254" s="233" t="s">
        <v>635</v>
      </c>
    </row>
    <row r="255" s="2" customFormat="1" ht="22.2" customHeight="1">
      <c r="A255" s="35"/>
      <c r="B255" s="36"/>
      <c r="C255" s="221" t="s">
        <v>636</v>
      </c>
      <c r="D255" s="221" t="s">
        <v>157</v>
      </c>
      <c r="E255" s="222" t="s">
        <v>637</v>
      </c>
      <c r="F255" s="223" t="s">
        <v>638</v>
      </c>
      <c r="G255" s="224" t="s">
        <v>240</v>
      </c>
      <c r="H255" s="225">
        <v>1</v>
      </c>
      <c r="I255" s="226"/>
      <c r="J255" s="227">
        <f>ROUND(I255*H255,2)</f>
        <v>0</v>
      </c>
      <c r="K255" s="223" t="s">
        <v>161</v>
      </c>
      <c r="L255" s="228"/>
      <c r="M255" s="229" t="s">
        <v>1</v>
      </c>
      <c r="N255" s="230" t="s">
        <v>44</v>
      </c>
      <c r="O255" s="88"/>
      <c r="P255" s="231">
        <f>O255*H255</f>
        <v>0</v>
      </c>
      <c r="Q255" s="231">
        <v>0</v>
      </c>
      <c r="R255" s="231">
        <f>Q255*H255</f>
        <v>0</v>
      </c>
      <c r="S255" s="231">
        <v>0</v>
      </c>
      <c r="T255" s="232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3" t="s">
        <v>89</v>
      </c>
      <c r="AT255" s="233" t="s">
        <v>157</v>
      </c>
      <c r="AU255" s="233" t="s">
        <v>86</v>
      </c>
      <c r="AY255" s="14" t="s">
        <v>156</v>
      </c>
      <c r="BE255" s="234">
        <f>IF(N255="základní",J255,0)</f>
        <v>0</v>
      </c>
      <c r="BF255" s="234">
        <f>IF(N255="snížená",J255,0)</f>
        <v>0</v>
      </c>
      <c r="BG255" s="234">
        <f>IF(N255="zákl. přenesená",J255,0)</f>
        <v>0</v>
      </c>
      <c r="BH255" s="234">
        <f>IF(N255="sníž. přenesená",J255,0)</f>
        <v>0</v>
      </c>
      <c r="BI255" s="234">
        <f>IF(N255="nulová",J255,0)</f>
        <v>0</v>
      </c>
      <c r="BJ255" s="14" t="s">
        <v>86</v>
      </c>
      <c r="BK255" s="234">
        <f>ROUND(I255*H255,2)</f>
        <v>0</v>
      </c>
      <c r="BL255" s="14" t="s">
        <v>86</v>
      </c>
      <c r="BM255" s="233" t="s">
        <v>639</v>
      </c>
    </row>
    <row r="256" s="2" customFormat="1" ht="22.2" customHeight="1">
      <c r="A256" s="35"/>
      <c r="B256" s="36"/>
      <c r="C256" s="221" t="s">
        <v>640</v>
      </c>
      <c r="D256" s="221" t="s">
        <v>157</v>
      </c>
      <c r="E256" s="222" t="s">
        <v>641</v>
      </c>
      <c r="F256" s="223" t="s">
        <v>642</v>
      </c>
      <c r="G256" s="224" t="s">
        <v>240</v>
      </c>
      <c r="H256" s="225">
        <v>11</v>
      </c>
      <c r="I256" s="226"/>
      <c r="J256" s="227">
        <f>ROUND(I256*H256,2)</f>
        <v>0</v>
      </c>
      <c r="K256" s="223" t="s">
        <v>161</v>
      </c>
      <c r="L256" s="228"/>
      <c r="M256" s="229" t="s">
        <v>1</v>
      </c>
      <c r="N256" s="230" t="s">
        <v>44</v>
      </c>
      <c r="O256" s="88"/>
      <c r="P256" s="231">
        <f>O256*H256</f>
        <v>0</v>
      </c>
      <c r="Q256" s="231">
        <v>0</v>
      </c>
      <c r="R256" s="231">
        <f>Q256*H256</f>
        <v>0</v>
      </c>
      <c r="S256" s="231">
        <v>0</v>
      </c>
      <c r="T256" s="232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33" t="s">
        <v>89</v>
      </c>
      <c r="AT256" s="233" t="s">
        <v>157</v>
      </c>
      <c r="AU256" s="233" t="s">
        <v>86</v>
      </c>
      <c r="AY256" s="14" t="s">
        <v>156</v>
      </c>
      <c r="BE256" s="234">
        <f>IF(N256="základní",J256,0)</f>
        <v>0</v>
      </c>
      <c r="BF256" s="234">
        <f>IF(N256="snížená",J256,0)</f>
        <v>0</v>
      </c>
      <c r="BG256" s="234">
        <f>IF(N256="zákl. přenesená",J256,0)</f>
        <v>0</v>
      </c>
      <c r="BH256" s="234">
        <f>IF(N256="sníž. přenesená",J256,0)</f>
        <v>0</v>
      </c>
      <c r="BI256" s="234">
        <f>IF(N256="nulová",J256,0)</f>
        <v>0</v>
      </c>
      <c r="BJ256" s="14" t="s">
        <v>86</v>
      </c>
      <c r="BK256" s="234">
        <f>ROUND(I256*H256,2)</f>
        <v>0</v>
      </c>
      <c r="BL256" s="14" t="s">
        <v>86</v>
      </c>
      <c r="BM256" s="233" t="s">
        <v>643</v>
      </c>
    </row>
    <row r="257" s="2" customFormat="1" ht="22.2" customHeight="1">
      <c r="A257" s="35"/>
      <c r="B257" s="36"/>
      <c r="C257" s="221" t="s">
        <v>644</v>
      </c>
      <c r="D257" s="221" t="s">
        <v>157</v>
      </c>
      <c r="E257" s="222" t="s">
        <v>645</v>
      </c>
      <c r="F257" s="223" t="s">
        <v>646</v>
      </c>
      <c r="G257" s="224" t="s">
        <v>240</v>
      </c>
      <c r="H257" s="225">
        <v>11</v>
      </c>
      <c r="I257" s="226"/>
      <c r="J257" s="227">
        <f>ROUND(I257*H257,2)</f>
        <v>0</v>
      </c>
      <c r="K257" s="223" t="s">
        <v>161</v>
      </c>
      <c r="L257" s="228"/>
      <c r="M257" s="229" t="s">
        <v>1</v>
      </c>
      <c r="N257" s="230" t="s">
        <v>44</v>
      </c>
      <c r="O257" s="88"/>
      <c r="P257" s="231">
        <f>O257*H257</f>
        <v>0</v>
      </c>
      <c r="Q257" s="231">
        <v>0</v>
      </c>
      <c r="R257" s="231">
        <f>Q257*H257</f>
        <v>0</v>
      </c>
      <c r="S257" s="231">
        <v>0</v>
      </c>
      <c r="T257" s="232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33" t="s">
        <v>89</v>
      </c>
      <c r="AT257" s="233" t="s">
        <v>157</v>
      </c>
      <c r="AU257" s="233" t="s">
        <v>86</v>
      </c>
      <c r="AY257" s="14" t="s">
        <v>156</v>
      </c>
      <c r="BE257" s="234">
        <f>IF(N257="základní",J257,0)</f>
        <v>0</v>
      </c>
      <c r="BF257" s="234">
        <f>IF(N257="snížená",J257,0)</f>
        <v>0</v>
      </c>
      <c r="BG257" s="234">
        <f>IF(N257="zákl. přenesená",J257,0)</f>
        <v>0</v>
      </c>
      <c r="BH257" s="234">
        <f>IF(N257="sníž. přenesená",J257,0)</f>
        <v>0</v>
      </c>
      <c r="BI257" s="234">
        <f>IF(N257="nulová",J257,0)</f>
        <v>0</v>
      </c>
      <c r="BJ257" s="14" t="s">
        <v>86</v>
      </c>
      <c r="BK257" s="234">
        <f>ROUND(I257*H257,2)</f>
        <v>0</v>
      </c>
      <c r="BL257" s="14" t="s">
        <v>86</v>
      </c>
      <c r="BM257" s="233" t="s">
        <v>647</v>
      </c>
    </row>
    <row r="258" s="2" customFormat="1" ht="22.2" customHeight="1">
      <c r="A258" s="35"/>
      <c r="B258" s="36"/>
      <c r="C258" s="221" t="s">
        <v>648</v>
      </c>
      <c r="D258" s="221" t="s">
        <v>157</v>
      </c>
      <c r="E258" s="222" t="s">
        <v>649</v>
      </c>
      <c r="F258" s="223" t="s">
        <v>650</v>
      </c>
      <c r="G258" s="224" t="s">
        <v>240</v>
      </c>
      <c r="H258" s="225">
        <v>11</v>
      </c>
      <c r="I258" s="226"/>
      <c r="J258" s="227">
        <f>ROUND(I258*H258,2)</f>
        <v>0</v>
      </c>
      <c r="K258" s="223" t="s">
        <v>161</v>
      </c>
      <c r="L258" s="228"/>
      <c r="M258" s="229" t="s">
        <v>1</v>
      </c>
      <c r="N258" s="230" t="s">
        <v>44</v>
      </c>
      <c r="O258" s="88"/>
      <c r="P258" s="231">
        <f>O258*H258</f>
        <v>0</v>
      </c>
      <c r="Q258" s="231">
        <v>0</v>
      </c>
      <c r="R258" s="231">
        <f>Q258*H258</f>
        <v>0</v>
      </c>
      <c r="S258" s="231">
        <v>0</v>
      </c>
      <c r="T258" s="232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33" t="s">
        <v>89</v>
      </c>
      <c r="AT258" s="233" t="s">
        <v>157</v>
      </c>
      <c r="AU258" s="233" t="s">
        <v>86</v>
      </c>
      <c r="AY258" s="14" t="s">
        <v>156</v>
      </c>
      <c r="BE258" s="234">
        <f>IF(N258="základní",J258,0)</f>
        <v>0</v>
      </c>
      <c r="BF258" s="234">
        <f>IF(N258="snížená",J258,0)</f>
        <v>0</v>
      </c>
      <c r="BG258" s="234">
        <f>IF(N258="zákl. přenesená",J258,0)</f>
        <v>0</v>
      </c>
      <c r="BH258" s="234">
        <f>IF(N258="sníž. přenesená",J258,0)</f>
        <v>0</v>
      </c>
      <c r="BI258" s="234">
        <f>IF(N258="nulová",J258,0)</f>
        <v>0</v>
      </c>
      <c r="BJ258" s="14" t="s">
        <v>86</v>
      </c>
      <c r="BK258" s="234">
        <f>ROUND(I258*H258,2)</f>
        <v>0</v>
      </c>
      <c r="BL258" s="14" t="s">
        <v>86</v>
      </c>
      <c r="BM258" s="233" t="s">
        <v>651</v>
      </c>
    </row>
    <row r="259" s="2" customFormat="1" ht="22.2" customHeight="1">
      <c r="A259" s="35"/>
      <c r="B259" s="36"/>
      <c r="C259" s="221" t="s">
        <v>652</v>
      </c>
      <c r="D259" s="221" t="s">
        <v>157</v>
      </c>
      <c r="E259" s="222" t="s">
        <v>653</v>
      </c>
      <c r="F259" s="223" t="s">
        <v>654</v>
      </c>
      <c r="G259" s="224" t="s">
        <v>240</v>
      </c>
      <c r="H259" s="225">
        <v>11</v>
      </c>
      <c r="I259" s="226"/>
      <c r="J259" s="227">
        <f>ROUND(I259*H259,2)</f>
        <v>0</v>
      </c>
      <c r="K259" s="223" t="s">
        <v>161</v>
      </c>
      <c r="L259" s="228"/>
      <c r="M259" s="229" t="s">
        <v>1</v>
      </c>
      <c r="N259" s="230" t="s">
        <v>44</v>
      </c>
      <c r="O259" s="88"/>
      <c r="P259" s="231">
        <f>O259*H259</f>
        <v>0</v>
      </c>
      <c r="Q259" s="231">
        <v>0</v>
      </c>
      <c r="R259" s="231">
        <f>Q259*H259</f>
        <v>0</v>
      </c>
      <c r="S259" s="231">
        <v>0</v>
      </c>
      <c r="T259" s="232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3" t="s">
        <v>89</v>
      </c>
      <c r="AT259" s="233" t="s">
        <v>157</v>
      </c>
      <c r="AU259" s="233" t="s">
        <v>86</v>
      </c>
      <c r="AY259" s="14" t="s">
        <v>156</v>
      </c>
      <c r="BE259" s="234">
        <f>IF(N259="základní",J259,0)</f>
        <v>0</v>
      </c>
      <c r="BF259" s="234">
        <f>IF(N259="snížená",J259,0)</f>
        <v>0</v>
      </c>
      <c r="BG259" s="234">
        <f>IF(N259="zákl. přenesená",J259,0)</f>
        <v>0</v>
      </c>
      <c r="BH259" s="234">
        <f>IF(N259="sníž. přenesená",J259,0)</f>
        <v>0</v>
      </c>
      <c r="BI259" s="234">
        <f>IF(N259="nulová",J259,0)</f>
        <v>0</v>
      </c>
      <c r="BJ259" s="14" t="s">
        <v>86</v>
      </c>
      <c r="BK259" s="234">
        <f>ROUND(I259*H259,2)</f>
        <v>0</v>
      </c>
      <c r="BL259" s="14" t="s">
        <v>86</v>
      </c>
      <c r="BM259" s="233" t="s">
        <v>655</v>
      </c>
    </row>
    <row r="260" s="2" customFormat="1" ht="13.8" customHeight="1">
      <c r="A260" s="35"/>
      <c r="B260" s="36"/>
      <c r="C260" s="221" t="s">
        <v>656</v>
      </c>
      <c r="D260" s="221" t="s">
        <v>157</v>
      </c>
      <c r="E260" s="222" t="s">
        <v>657</v>
      </c>
      <c r="F260" s="223" t="s">
        <v>658</v>
      </c>
      <c r="G260" s="224" t="s">
        <v>240</v>
      </c>
      <c r="H260" s="225">
        <v>11</v>
      </c>
      <c r="I260" s="226"/>
      <c r="J260" s="227">
        <f>ROUND(I260*H260,2)</f>
        <v>0</v>
      </c>
      <c r="K260" s="223" t="s">
        <v>161</v>
      </c>
      <c r="L260" s="228"/>
      <c r="M260" s="229" t="s">
        <v>1</v>
      </c>
      <c r="N260" s="230" t="s">
        <v>44</v>
      </c>
      <c r="O260" s="88"/>
      <c r="P260" s="231">
        <f>O260*H260</f>
        <v>0</v>
      </c>
      <c r="Q260" s="231">
        <v>0</v>
      </c>
      <c r="R260" s="231">
        <f>Q260*H260</f>
        <v>0</v>
      </c>
      <c r="S260" s="231">
        <v>0</v>
      </c>
      <c r="T260" s="232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33" t="s">
        <v>308</v>
      </c>
      <c r="AT260" s="233" t="s">
        <v>157</v>
      </c>
      <c r="AU260" s="233" t="s">
        <v>86</v>
      </c>
      <c r="AY260" s="14" t="s">
        <v>156</v>
      </c>
      <c r="BE260" s="234">
        <f>IF(N260="základní",J260,0)</f>
        <v>0</v>
      </c>
      <c r="BF260" s="234">
        <f>IF(N260="snížená",J260,0)</f>
        <v>0</v>
      </c>
      <c r="BG260" s="234">
        <f>IF(N260="zákl. přenesená",J260,0)</f>
        <v>0</v>
      </c>
      <c r="BH260" s="234">
        <f>IF(N260="sníž. přenesená",J260,0)</f>
        <v>0</v>
      </c>
      <c r="BI260" s="234">
        <f>IF(N260="nulová",J260,0)</f>
        <v>0</v>
      </c>
      <c r="BJ260" s="14" t="s">
        <v>86</v>
      </c>
      <c r="BK260" s="234">
        <f>ROUND(I260*H260,2)</f>
        <v>0</v>
      </c>
      <c r="BL260" s="14" t="s">
        <v>285</v>
      </c>
      <c r="BM260" s="233" t="s">
        <v>659</v>
      </c>
    </row>
    <row r="261" s="2" customFormat="1" ht="13.8" customHeight="1">
      <c r="A261" s="35"/>
      <c r="B261" s="36"/>
      <c r="C261" s="235" t="s">
        <v>660</v>
      </c>
      <c r="D261" s="235" t="s">
        <v>214</v>
      </c>
      <c r="E261" s="236" t="s">
        <v>661</v>
      </c>
      <c r="F261" s="237" t="s">
        <v>662</v>
      </c>
      <c r="G261" s="238" t="s">
        <v>240</v>
      </c>
      <c r="H261" s="239">
        <v>11</v>
      </c>
      <c r="I261" s="240"/>
      <c r="J261" s="241">
        <f>ROUND(I261*H261,2)</f>
        <v>0</v>
      </c>
      <c r="K261" s="237" t="s">
        <v>161</v>
      </c>
      <c r="L261" s="41"/>
      <c r="M261" s="242" t="s">
        <v>1</v>
      </c>
      <c r="N261" s="243" t="s">
        <v>44</v>
      </c>
      <c r="O261" s="88"/>
      <c r="P261" s="231">
        <f>O261*H261</f>
        <v>0</v>
      </c>
      <c r="Q261" s="231">
        <v>0</v>
      </c>
      <c r="R261" s="231">
        <f>Q261*H261</f>
        <v>0</v>
      </c>
      <c r="S261" s="231">
        <v>0</v>
      </c>
      <c r="T261" s="232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3" t="s">
        <v>285</v>
      </c>
      <c r="AT261" s="233" t="s">
        <v>214</v>
      </c>
      <c r="AU261" s="233" t="s">
        <v>86</v>
      </c>
      <c r="AY261" s="14" t="s">
        <v>156</v>
      </c>
      <c r="BE261" s="234">
        <f>IF(N261="základní",J261,0)</f>
        <v>0</v>
      </c>
      <c r="BF261" s="234">
        <f>IF(N261="snížená",J261,0)</f>
        <v>0</v>
      </c>
      <c r="BG261" s="234">
        <f>IF(N261="zákl. přenesená",J261,0)</f>
        <v>0</v>
      </c>
      <c r="BH261" s="234">
        <f>IF(N261="sníž. přenesená",J261,0)</f>
        <v>0</v>
      </c>
      <c r="BI261" s="234">
        <f>IF(N261="nulová",J261,0)</f>
        <v>0</v>
      </c>
      <c r="BJ261" s="14" t="s">
        <v>86</v>
      </c>
      <c r="BK261" s="234">
        <f>ROUND(I261*H261,2)</f>
        <v>0</v>
      </c>
      <c r="BL261" s="14" t="s">
        <v>285</v>
      </c>
      <c r="BM261" s="233" t="s">
        <v>663</v>
      </c>
    </row>
    <row r="262" s="2" customFormat="1" ht="22.2" customHeight="1">
      <c r="A262" s="35"/>
      <c r="B262" s="36"/>
      <c r="C262" s="235" t="s">
        <v>664</v>
      </c>
      <c r="D262" s="235" t="s">
        <v>214</v>
      </c>
      <c r="E262" s="236" t="s">
        <v>665</v>
      </c>
      <c r="F262" s="237" t="s">
        <v>666</v>
      </c>
      <c r="G262" s="238" t="s">
        <v>240</v>
      </c>
      <c r="H262" s="239">
        <v>11</v>
      </c>
      <c r="I262" s="240"/>
      <c r="J262" s="241">
        <f>ROUND(I262*H262,2)</f>
        <v>0</v>
      </c>
      <c r="K262" s="237" t="s">
        <v>161</v>
      </c>
      <c r="L262" s="41"/>
      <c r="M262" s="242" t="s">
        <v>1</v>
      </c>
      <c r="N262" s="243" t="s">
        <v>44</v>
      </c>
      <c r="O262" s="88"/>
      <c r="P262" s="231">
        <f>O262*H262</f>
        <v>0</v>
      </c>
      <c r="Q262" s="231">
        <v>0</v>
      </c>
      <c r="R262" s="231">
        <f>Q262*H262</f>
        <v>0</v>
      </c>
      <c r="S262" s="231">
        <v>0</v>
      </c>
      <c r="T262" s="232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33" t="s">
        <v>285</v>
      </c>
      <c r="AT262" s="233" t="s">
        <v>214</v>
      </c>
      <c r="AU262" s="233" t="s">
        <v>86</v>
      </c>
      <c r="AY262" s="14" t="s">
        <v>156</v>
      </c>
      <c r="BE262" s="234">
        <f>IF(N262="základní",J262,0)</f>
        <v>0</v>
      </c>
      <c r="BF262" s="234">
        <f>IF(N262="snížená",J262,0)</f>
        <v>0</v>
      </c>
      <c r="BG262" s="234">
        <f>IF(N262="zákl. přenesená",J262,0)</f>
        <v>0</v>
      </c>
      <c r="BH262" s="234">
        <f>IF(N262="sníž. přenesená",J262,0)</f>
        <v>0</v>
      </c>
      <c r="BI262" s="234">
        <f>IF(N262="nulová",J262,0)</f>
        <v>0</v>
      </c>
      <c r="BJ262" s="14" t="s">
        <v>86</v>
      </c>
      <c r="BK262" s="234">
        <f>ROUND(I262*H262,2)</f>
        <v>0</v>
      </c>
      <c r="BL262" s="14" t="s">
        <v>285</v>
      </c>
      <c r="BM262" s="233" t="s">
        <v>667</v>
      </c>
    </row>
    <row r="263" s="2" customFormat="1" ht="22.2" customHeight="1">
      <c r="A263" s="35"/>
      <c r="B263" s="36"/>
      <c r="C263" s="235" t="s">
        <v>668</v>
      </c>
      <c r="D263" s="235" t="s">
        <v>214</v>
      </c>
      <c r="E263" s="236" t="s">
        <v>669</v>
      </c>
      <c r="F263" s="237" t="s">
        <v>670</v>
      </c>
      <c r="G263" s="238" t="s">
        <v>240</v>
      </c>
      <c r="H263" s="239">
        <v>11</v>
      </c>
      <c r="I263" s="240"/>
      <c r="J263" s="241">
        <f>ROUND(I263*H263,2)</f>
        <v>0</v>
      </c>
      <c r="K263" s="237" t="s">
        <v>161</v>
      </c>
      <c r="L263" s="41"/>
      <c r="M263" s="242" t="s">
        <v>1</v>
      </c>
      <c r="N263" s="243" t="s">
        <v>44</v>
      </c>
      <c r="O263" s="88"/>
      <c r="P263" s="231">
        <f>O263*H263</f>
        <v>0</v>
      </c>
      <c r="Q263" s="231">
        <v>0</v>
      </c>
      <c r="R263" s="231">
        <f>Q263*H263</f>
        <v>0</v>
      </c>
      <c r="S263" s="231">
        <v>0</v>
      </c>
      <c r="T263" s="232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3" t="s">
        <v>285</v>
      </c>
      <c r="AT263" s="233" t="s">
        <v>214</v>
      </c>
      <c r="AU263" s="233" t="s">
        <v>86</v>
      </c>
      <c r="AY263" s="14" t="s">
        <v>156</v>
      </c>
      <c r="BE263" s="234">
        <f>IF(N263="základní",J263,0)</f>
        <v>0</v>
      </c>
      <c r="BF263" s="234">
        <f>IF(N263="snížená",J263,0)</f>
        <v>0</v>
      </c>
      <c r="BG263" s="234">
        <f>IF(N263="zákl. přenesená",J263,0)</f>
        <v>0</v>
      </c>
      <c r="BH263" s="234">
        <f>IF(N263="sníž. přenesená",J263,0)</f>
        <v>0</v>
      </c>
      <c r="BI263" s="234">
        <f>IF(N263="nulová",J263,0)</f>
        <v>0</v>
      </c>
      <c r="BJ263" s="14" t="s">
        <v>86</v>
      </c>
      <c r="BK263" s="234">
        <f>ROUND(I263*H263,2)</f>
        <v>0</v>
      </c>
      <c r="BL263" s="14" t="s">
        <v>285</v>
      </c>
      <c r="BM263" s="233" t="s">
        <v>671</v>
      </c>
    </row>
    <row r="264" s="2" customFormat="1" ht="22.2" customHeight="1">
      <c r="A264" s="35"/>
      <c r="B264" s="36"/>
      <c r="C264" s="235" t="s">
        <v>672</v>
      </c>
      <c r="D264" s="235" t="s">
        <v>214</v>
      </c>
      <c r="E264" s="236" t="s">
        <v>673</v>
      </c>
      <c r="F264" s="237" t="s">
        <v>674</v>
      </c>
      <c r="G264" s="238" t="s">
        <v>240</v>
      </c>
      <c r="H264" s="239">
        <v>11</v>
      </c>
      <c r="I264" s="240"/>
      <c r="J264" s="241">
        <f>ROUND(I264*H264,2)</f>
        <v>0</v>
      </c>
      <c r="K264" s="237" t="s">
        <v>161</v>
      </c>
      <c r="L264" s="41"/>
      <c r="M264" s="242" t="s">
        <v>1</v>
      </c>
      <c r="N264" s="243" t="s">
        <v>44</v>
      </c>
      <c r="O264" s="88"/>
      <c r="P264" s="231">
        <f>O264*H264</f>
        <v>0</v>
      </c>
      <c r="Q264" s="231">
        <v>0</v>
      </c>
      <c r="R264" s="231">
        <f>Q264*H264</f>
        <v>0</v>
      </c>
      <c r="S264" s="231">
        <v>0</v>
      </c>
      <c r="T264" s="232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33" t="s">
        <v>285</v>
      </c>
      <c r="AT264" s="233" t="s">
        <v>214</v>
      </c>
      <c r="AU264" s="233" t="s">
        <v>86</v>
      </c>
      <c r="AY264" s="14" t="s">
        <v>156</v>
      </c>
      <c r="BE264" s="234">
        <f>IF(N264="základní",J264,0)</f>
        <v>0</v>
      </c>
      <c r="BF264" s="234">
        <f>IF(N264="snížená",J264,0)</f>
        <v>0</v>
      </c>
      <c r="BG264" s="234">
        <f>IF(N264="zákl. přenesená",J264,0)</f>
        <v>0</v>
      </c>
      <c r="BH264" s="234">
        <f>IF(N264="sníž. přenesená",J264,0)</f>
        <v>0</v>
      </c>
      <c r="BI264" s="234">
        <f>IF(N264="nulová",J264,0)</f>
        <v>0</v>
      </c>
      <c r="BJ264" s="14" t="s">
        <v>86</v>
      </c>
      <c r="BK264" s="234">
        <f>ROUND(I264*H264,2)</f>
        <v>0</v>
      </c>
      <c r="BL264" s="14" t="s">
        <v>285</v>
      </c>
      <c r="BM264" s="233" t="s">
        <v>675</v>
      </c>
    </row>
    <row r="265" s="2" customFormat="1" ht="22.2" customHeight="1">
      <c r="A265" s="35"/>
      <c r="B265" s="36"/>
      <c r="C265" s="235" t="s">
        <v>676</v>
      </c>
      <c r="D265" s="235" t="s">
        <v>214</v>
      </c>
      <c r="E265" s="236" t="s">
        <v>677</v>
      </c>
      <c r="F265" s="237" t="s">
        <v>678</v>
      </c>
      <c r="G265" s="238" t="s">
        <v>240</v>
      </c>
      <c r="H265" s="239">
        <v>11</v>
      </c>
      <c r="I265" s="240"/>
      <c r="J265" s="241">
        <f>ROUND(I265*H265,2)</f>
        <v>0</v>
      </c>
      <c r="K265" s="237" t="s">
        <v>161</v>
      </c>
      <c r="L265" s="41"/>
      <c r="M265" s="242" t="s">
        <v>1</v>
      </c>
      <c r="N265" s="243" t="s">
        <v>44</v>
      </c>
      <c r="O265" s="88"/>
      <c r="P265" s="231">
        <f>O265*H265</f>
        <v>0</v>
      </c>
      <c r="Q265" s="231">
        <v>0</v>
      </c>
      <c r="R265" s="231">
        <f>Q265*H265</f>
        <v>0</v>
      </c>
      <c r="S265" s="231">
        <v>0</v>
      </c>
      <c r="T265" s="232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33" t="s">
        <v>285</v>
      </c>
      <c r="AT265" s="233" t="s">
        <v>214</v>
      </c>
      <c r="AU265" s="233" t="s">
        <v>86</v>
      </c>
      <c r="AY265" s="14" t="s">
        <v>156</v>
      </c>
      <c r="BE265" s="234">
        <f>IF(N265="základní",J265,0)</f>
        <v>0</v>
      </c>
      <c r="BF265" s="234">
        <f>IF(N265="snížená",J265,0)</f>
        <v>0</v>
      </c>
      <c r="BG265" s="234">
        <f>IF(N265="zákl. přenesená",J265,0)</f>
        <v>0</v>
      </c>
      <c r="BH265" s="234">
        <f>IF(N265="sníž. přenesená",J265,0)</f>
        <v>0</v>
      </c>
      <c r="BI265" s="234">
        <f>IF(N265="nulová",J265,0)</f>
        <v>0</v>
      </c>
      <c r="BJ265" s="14" t="s">
        <v>86</v>
      </c>
      <c r="BK265" s="234">
        <f>ROUND(I265*H265,2)</f>
        <v>0</v>
      </c>
      <c r="BL265" s="14" t="s">
        <v>285</v>
      </c>
      <c r="BM265" s="233" t="s">
        <v>679</v>
      </c>
    </row>
    <row r="266" s="2" customFormat="1" ht="22.2" customHeight="1">
      <c r="A266" s="35"/>
      <c r="B266" s="36"/>
      <c r="C266" s="235" t="s">
        <v>680</v>
      </c>
      <c r="D266" s="235" t="s">
        <v>214</v>
      </c>
      <c r="E266" s="236" t="s">
        <v>681</v>
      </c>
      <c r="F266" s="237" t="s">
        <v>682</v>
      </c>
      <c r="G266" s="238" t="s">
        <v>240</v>
      </c>
      <c r="H266" s="239">
        <v>11</v>
      </c>
      <c r="I266" s="240"/>
      <c r="J266" s="241">
        <f>ROUND(I266*H266,2)</f>
        <v>0</v>
      </c>
      <c r="K266" s="237" t="s">
        <v>161</v>
      </c>
      <c r="L266" s="41"/>
      <c r="M266" s="242" t="s">
        <v>1</v>
      </c>
      <c r="N266" s="243" t="s">
        <v>44</v>
      </c>
      <c r="O266" s="88"/>
      <c r="P266" s="231">
        <f>O266*H266</f>
        <v>0</v>
      </c>
      <c r="Q266" s="231">
        <v>0</v>
      </c>
      <c r="R266" s="231">
        <f>Q266*H266</f>
        <v>0</v>
      </c>
      <c r="S266" s="231">
        <v>0</v>
      </c>
      <c r="T266" s="232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33" t="s">
        <v>285</v>
      </c>
      <c r="AT266" s="233" t="s">
        <v>214</v>
      </c>
      <c r="AU266" s="233" t="s">
        <v>86</v>
      </c>
      <c r="AY266" s="14" t="s">
        <v>156</v>
      </c>
      <c r="BE266" s="234">
        <f>IF(N266="základní",J266,0)</f>
        <v>0</v>
      </c>
      <c r="BF266" s="234">
        <f>IF(N266="snížená",J266,0)</f>
        <v>0</v>
      </c>
      <c r="BG266" s="234">
        <f>IF(N266="zákl. přenesená",J266,0)</f>
        <v>0</v>
      </c>
      <c r="BH266" s="234">
        <f>IF(N266="sníž. přenesená",J266,0)</f>
        <v>0</v>
      </c>
      <c r="BI266" s="234">
        <f>IF(N266="nulová",J266,0)</f>
        <v>0</v>
      </c>
      <c r="BJ266" s="14" t="s">
        <v>86</v>
      </c>
      <c r="BK266" s="234">
        <f>ROUND(I266*H266,2)</f>
        <v>0</v>
      </c>
      <c r="BL266" s="14" t="s">
        <v>285</v>
      </c>
      <c r="BM266" s="233" t="s">
        <v>683</v>
      </c>
    </row>
    <row r="267" s="2" customFormat="1" ht="13.8" customHeight="1">
      <c r="A267" s="35"/>
      <c r="B267" s="36"/>
      <c r="C267" s="235" t="s">
        <v>684</v>
      </c>
      <c r="D267" s="235" t="s">
        <v>214</v>
      </c>
      <c r="E267" s="236" t="s">
        <v>685</v>
      </c>
      <c r="F267" s="237" t="s">
        <v>686</v>
      </c>
      <c r="G267" s="238" t="s">
        <v>240</v>
      </c>
      <c r="H267" s="239">
        <v>11</v>
      </c>
      <c r="I267" s="240"/>
      <c r="J267" s="241">
        <f>ROUND(I267*H267,2)</f>
        <v>0</v>
      </c>
      <c r="K267" s="237" t="s">
        <v>161</v>
      </c>
      <c r="L267" s="41"/>
      <c r="M267" s="242" t="s">
        <v>1</v>
      </c>
      <c r="N267" s="243" t="s">
        <v>44</v>
      </c>
      <c r="O267" s="88"/>
      <c r="P267" s="231">
        <f>O267*H267</f>
        <v>0</v>
      </c>
      <c r="Q267" s="231">
        <v>0</v>
      </c>
      <c r="R267" s="231">
        <f>Q267*H267</f>
        <v>0</v>
      </c>
      <c r="S267" s="231">
        <v>0</v>
      </c>
      <c r="T267" s="232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33" t="s">
        <v>285</v>
      </c>
      <c r="AT267" s="233" t="s">
        <v>214</v>
      </c>
      <c r="AU267" s="233" t="s">
        <v>86</v>
      </c>
      <c r="AY267" s="14" t="s">
        <v>156</v>
      </c>
      <c r="BE267" s="234">
        <f>IF(N267="základní",J267,0)</f>
        <v>0</v>
      </c>
      <c r="BF267" s="234">
        <f>IF(N267="snížená",J267,0)</f>
        <v>0</v>
      </c>
      <c r="BG267" s="234">
        <f>IF(N267="zákl. přenesená",J267,0)</f>
        <v>0</v>
      </c>
      <c r="BH267" s="234">
        <f>IF(N267="sníž. přenesená",J267,0)</f>
        <v>0</v>
      </c>
      <c r="BI267" s="234">
        <f>IF(N267="nulová",J267,0)</f>
        <v>0</v>
      </c>
      <c r="BJ267" s="14" t="s">
        <v>86</v>
      </c>
      <c r="BK267" s="234">
        <f>ROUND(I267*H267,2)</f>
        <v>0</v>
      </c>
      <c r="BL267" s="14" t="s">
        <v>285</v>
      </c>
      <c r="BM267" s="233" t="s">
        <v>687</v>
      </c>
    </row>
    <row r="268" s="2" customFormat="1" ht="22.2" customHeight="1">
      <c r="A268" s="35"/>
      <c r="B268" s="36"/>
      <c r="C268" s="235" t="s">
        <v>688</v>
      </c>
      <c r="D268" s="235" t="s">
        <v>214</v>
      </c>
      <c r="E268" s="236" t="s">
        <v>689</v>
      </c>
      <c r="F268" s="237" t="s">
        <v>690</v>
      </c>
      <c r="G268" s="238" t="s">
        <v>240</v>
      </c>
      <c r="H268" s="239">
        <v>11</v>
      </c>
      <c r="I268" s="240"/>
      <c r="J268" s="241">
        <f>ROUND(I268*H268,2)</f>
        <v>0</v>
      </c>
      <c r="K268" s="237" t="s">
        <v>161</v>
      </c>
      <c r="L268" s="41"/>
      <c r="M268" s="242" t="s">
        <v>1</v>
      </c>
      <c r="N268" s="243" t="s">
        <v>44</v>
      </c>
      <c r="O268" s="88"/>
      <c r="P268" s="231">
        <f>O268*H268</f>
        <v>0</v>
      </c>
      <c r="Q268" s="231">
        <v>0</v>
      </c>
      <c r="R268" s="231">
        <f>Q268*H268</f>
        <v>0</v>
      </c>
      <c r="S268" s="231">
        <v>0</v>
      </c>
      <c r="T268" s="232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33" t="s">
        <v>285</v>
      </c>
      <c r="AT268" s="233" t="s">
        <v>214</v>
      </c>
      <c r="AU268" s="233" t="s">
        <v>86</v>
      </c>
      <c r="AY268" s="14" t="s">
        <v>156</v>
      </c>
      <c r="BE268" s="234">
        <f>IF(N268="základní",J268,0)</f>
        <v>0</v>
      </c>
      <c r="BF268" s="234">
        <f>IF(N268="snížená",J268,0)</f>
        <v>0</v>
      </c>
      <c r="BG268" s="234">
        <f>IF(N268="zákl. přenesená",J268,0)</f>
        <v>0</v>
      </c>
      <c r="BH268" s="234">
        <f>IF(N268="sníž. přenesená",J268,0)</f>
        <v>0</v>
      </c>
      <c r="BI268" s="234">
        <f>IF(N268="nulová",J268,0)</f>
        <v>0</v>
      </c>
      <c r="BJ268" s="14" t="s">
        <v>86</v>
      </c>
      <c r="BK268" s="234">
        <f>ROUND(I268*H268,2)</f>
        <v>0</v>
      </c>
      <c r="BL268" s="14" t="s">
        <v>285</v>
      </c>
      <c r="BM268" s="233" t="s">
        <v>691</v>
      </c>
    </row>
    <row r="269" s="2" customFormat="1" ht="22.2" customHeight="1">
      <c r="A269" s="35"/>
      <c r="B269" s="36"/>
      <c r="C269" s="235" t="s">
        <v>692</v>
      </c>
      <c r="D269" s="235" t="s">
        <v>214</v>
      </c>
      <c r="E269" s="236" t="s">
        <v>693</v>
      </c>
      <c r="F269" s="237" t="s">
        <v>694</v>
      </c>
      <c r="G269" s="238" t="s">
        <v>240</v>
      </c>
      <c r="H269" s="239">
        <v>1</v>
      </c>
      <c r="I269" s="240"/>
      <c r="J269" s="241">
        <f>ROUND(I269*H269,2)</f>
        <v>0</v>
      </c>
      <c r="K269" s="237" t="s">
        <v>161</v>
      </c>
      <c r="L269" s="41"/>
      <c r="M269" s="242" t="s">
        <v>1</v>
      </c>
      <c r="N269" s="243" t="s">
        <v>44</v>
      </c>
      <c r="O269" s="88"/>
      <c r="P269" s="231">
        <f>O269*H269</f>
        <v>0</v>
      </c>
      <c r="Q269" s="231">
        <v>0</v>
      </c>
      <c r="R269" s="231">
        <f>Q269*H269</f>
        <v>0</v>
      </c>
      <c r="S269" s="231">
        <v>0</v>
      </c>
      <c r="T269" s="232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33" t="s">
        <v>285</v>
      </c>
      <c r="AT269" s="233" t="s">
        <v>214</v>
      </c>
      <c r="AU269" s="233" t="s">
        <v>86</v>
      </c>
      <c r="AY269" s="14" t="s">
        <v>156</v>
      </c>
      <c r="BE269" s="234">
        <f>IF(N269="základní",J269,0)</f>
        <v>0</v>
      </c>
      <c r="BF269" s="234">
        <f>IF(N269="snížená",J269,0)</f>
        <v>0</v>
      </c>
      <c r="BG269" s="234">
        <f>IF(N269="zákl. přenesená",J269,0)</f>
        <v>0</v>
      </c>
      <c r="BH269" s="234">
        <f>IF(N269="sníž. přenesená",J269,0)</f>
        <v>0</v>
      </c>
      <c r="BI269" s="234">
        <f>IF(N269="nulová",J269,0)</f>
        <v>0</v>
      </c>
      <c r="BJ269" s="14" t="s">
        <v>86</v>
      </c>
      <c r="BK269" s="234">
        <f>ROUND(I269*H269,2)</f>
        <v>0</v>
      </c>
      <c r="BL269" s="14" t="s">
        <v>285</v>
      </c>
      <c r="BM269" s="233" t="s">
        <v>695</v>
      </c>
    </row>
    <row r="270" s="12" customFormat="1" ht="25.92" customHeight="1">
      <c r="A270" s="12"/>
      <c r="B270" s="207"/>
      <c r="C270" s="208"/>
      <c r="D270" s="209" t="s">
        <v>78</v>
      </c>
      <c r="E270" s="210" t="s">
        <v>696</v>
      </c>
      <c r="F270" s="210" t="s">
        <v>697</v>
      </c>
      <c r="G270" s="208"/>
      <c r="H270" s="208"/>
      <c r="I270" s="211"/>
      <c r="J270" s="212">
        <f>BK270</f>
        <v>0</v>
      </c>
      <c r="K270" s="208"/>
      <c r="L270" s="213"/>
      <c r="M270" s="214"/>
      <c r="N270" s="215"/>
      <c r="O270" s="215"/>
      <c r="P270" s="216">
        <f>SUM(P271:P272)</f>
        <v>0</v>
      </c>
      <c r="Q270" s="215"/>
      <c r="R270" s="216">
        <f>SUM(R271:R272)</f>
        <v>0</v>
      </c>
      <c r="S270" s="215"/>
      <c r="T270" s="217">
        <f>SUM(T271:T272)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8" t="s">
        <v>170</v>
      </c>
      <c r="AT270" s="219" t="s">
        <v>78</v>
      </c>
      <c r="AU270" s="219" t="s">
        <v>79</v>
      </c>
      <c r="AY270" s="218" t="s">
        <v>156</v>
      </c>
      <c r="BK270" s="220">
        <f>SUM(BK271:BK272)</f>
        <v>0</v>
      </c>
    </row>
    <row r="271" s="2" customFormat="1" ht="22.2" customHeight="1">
      <c r="A271" s="35"/>
      <c r="B271" s="36"/>
      <c r="C271" s="235" t="s">
        <v>698</v>
      </c>
      <c r="D271" s="235" t="s">
        <v>214</v>
      </c>
      <c r="E271" s="236" t="s">
        <v>699</v>
      </c>
      <c r="F271" s="237" t="s">
        <v>700</v>
      </c>
      <c r="G271" s="238" t="s">
        <v>240</v>
      </c>
      <c r="H271" s="239">
        <v>75</v>
      </c>
      <c r="I271" s="240"/>
      <c r="J271" s="241">
        <f>ROUND(I271*H271,2)</f>
        <v>0</v>
      </c>
      <c r="K271" s="237" t="s">
        <v>161</v>
      </c>
      <c r="L271" s="41"/>
      <c r="M271" s="242" t="s">
        <v>1</v>
      </c>
      <c r="N271" s="243" t="s">
        <v>44</v>
      </c>
      <c r="O271" s="88"/>
      <c r="P271" s="231">
        <f>O271*H271</f>
        <v>0</v>
      </c>
      <c r="Q271" s="231">
        <v>0</v>
      </c>
      <c r="R271" s="231">
        <f>Q271*H271</f>
        <v>0</v>
      </c>
      <c r="S271" s="231">
        <v>0</v>
      </c>
      <c r="T271" s="232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33" t="s">
        <v>285</v>
      </c>
      <c r="AT271" s="233" t="s">
        <v>214</v>
      </c>
      <c r="AU271" s="233" t="s">
        <v>86</v>
      </c>
      <c r="AY271" s="14" t="s">
        <v>156</v>
      </c>
      <c r="BE271" s="234">
        <f>IF(N271="základní",J271,0)</f>
        <v>0</v>
      </c>
      <c r="BF271" s="234">
        <f>IF(N271="snížená",J271,0)</f>
        <v>0</v>
      </c>
      <c r="BG271" s="234">
        <f>IF(N271="zákl. přenesená",J271,0)</f>
        <v>0</v>
      </c>
      <c r="BH271" s="234">
        <f>IF(N271="sníž. přenesená",J271,0)</f>
        <v>0</v>
      </c>
      <c r="BI271" s="234">
        <f>IF(N271="nulová",J271,0)</f>
        <v>0</v>
      </c>
      <c r="BJ271" s="14" t="s">
        <v>86</v>
      </c>
      <c r="BK271" s="234">
        <f>ROUND(I271*H271,2)</f>
        <v>0</v>
      </c>
      <c r="BL271" s="14" t="s">
        <v>285</v>
      </c>
      <c r="BM271" s="233" t="s">
        <v>701</v>
      </c>
    </row>
    <row r="272" s="2" customFormat="1" ht="22.2" customHeight="1">
      <c r="A272" s="35"/>
      <c r="B272" s="36"/>
      <c r="C272" s="221" t="s">
        <v>702</v>
      </c>
      <c r="D272" s="221" t="s">
        <v>157</v>
      </c>
      <c r="E272" s="222" t="s">
        <v>703</v>
      </c>
      <c r="F272" s="223" t="s">
        <v>704</v>
      </c>
      <c r="G272" s="224" t="s">
        <v>240</v>
      </c>
      <c r="H272" s="225">
        <v>1</v>
      </c>
      <c r="I272" s="226"/>
      <c r="J272" s="227">
        <f>ROUND(I272*H272,2)</f>
        <v>0</v>
      </c>
      <c r="K272" s="223" t="s">
        <v>161</v>
      </c>
      <c r="L272" s="228"/>
      <c r="M272" s="229" t="s">
        <v>1</v>
      </c>
      <c r="N272" s="230" t="s">
        <v>44</v>
      </c>
      <c r="O272" s="88"/>
      <c r="P272" s="231">
        <f>O272*H272</f>
        <v>0</v>
      </c>
      <c r="Q272" s="231">
        <v>0</v>
      </c>
      <c r="R272" s="231">
        <f>Q272*H272</f>
        <v>0</v>
      </c>
      <c r="S272" s="231">
        <v>0</v>
      </c>
      <c r="T272" s="232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33" t="s">
        <v>89</v>
      </c>
      <c r="AT272" s="233" t="s">
        <v>157</v>
      </c>
      <c r="AU272" s="233" t="s">
        <v>86</v>
      </c>
      <c r="AY272" s="14" t="s">
        <v>156</v>
      </c>
      <c r="BE272" s="234">
        <f>IF(N272="základní",J272,0)</f>
        <v>0</v>
      </c>
      <c r="BF272" s="234">
        <f>IF(N272="snížená",J272,0)</f>
        <v>0</v>
      </c>
      <c r="BG272" s="234">
        <f>IF(N272="zákl. přenesená",J272,0)</f>
        <v>0</v>
      </c>
      <c r="BH272" s="234">
        <f>IF(N272="sníž. přenesená",J272,0)</f>
        <v>0</v>
      </c>
      <c r="BI272" s="234">
        <f>IF(N272="nulová",J272,0)</f>
        <v>0</v>
      </c>
      <c r="BJ272" s="14" t="s">
        <v>86</v>
      </c>
      <c r="BK272" s="234">
        <f>ROUND(I272*H272,2)</f>
        <v>0</v>
      </c>
      <c r="BL272" s="14" t="s">
        <v>86</v>
      </c>
      <c r="BM272" s="233" t="s">
        <v>705</v>
      </c>
    </row>
    <row r="273" s="12" customFormat="1" ht="25.92" customHeight="1">
      <c r="A273" s="12"/>
      <c r="B273" s="207"/>
      <c r="C273" s="208"/>
      <c r="D273" s="209" t="s">
        <v>78</v>
      </c>
      <c r="E273" s="210" t="s">
        <v>706</v>
      </c>
      <c r="F273" s="210" t="s">
        <v>707</v>
      </c>
      <c r="G273" s="208"/>
      <c r="H273" s="208"/>
      <c r="I273" s="211"/>
      <c r="J273" s="212">
        <f>BK273</f>
        <v>0</v>
      </c>
      <c r="K273" s="208"/>
      <c r="L273" s="213"/>
      <c r="M273" s="214"/>
      <c r="N273" s="215"/>
      <c r="O273" s="215"/>
      <c r="P273" s="216">
        <f>SUM(P274:P280)</f>
        <v>0</v>
      </c>
      <c r="Q273" s="215"/>
      <c r="R273" s="216">
        <f>SUM(R274:R280)</f>
        <v>0</v>
      </c>
      <c r="S273" s="215"/>
      <c r="T273" s="217">
        <f>SUM(T274:T280)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8" t="s">
        <v>86</v>
      </c>
      <c r="AT273" s="219" t="s">
        <v>78</v>
      </c>
      <c r="AU273" s="219" t="s">
        <v>79</v>
      </c>
      <c r="AY273" s="218" t="s">
        <v>156</v>
      </c>
      <c r="BK273" s="220">
        <f>SUM(BK274:BK280)</f>
        <v>0</v>
      </c>
    </row>
    <row r="274" s="2" customFormat="1" ht="13.8" customHeight="1">
      <c r="A274" s="35"/>
      <c r="B274" s="36"/>
      <c r="C274" s="235" t="s">
        <v>708</v>
      </c>
      <c r="D274" s="235" t="s">
        <v>214</v>
      </c>
      <c r="E274" s="236" t="s">
        <v>709</v>
      </c>
      <c r="F274" s="237" t="s">
        <v>710</v>
      </c>
      <c r="G274" s="238" t="s">
        <v>240</v>
      </c>
      <c r="H274" s="239">
        <v>2</v>
      </c>
      <c r="I274" s="240"/>
      <c r="J274" s="241">
        <f>ROUND(I274*H274,2)</f>
        <v>0</v>
      </c>
      <c r="K274" s="237" t="s">
        <v>161</v>
      </c>
      <c r="L274" s="41"/>
      <c r="M274" s="242" t="s">
        <v>1</v>
      </c>
      <c r="N274" s="243" t="s">
        <v>44</v>
      </c>
      <c r="O274" s="88"/>
      <c r="P274" s="231">
        <f>O274*H274</f>
        <v>0</v>
      </c>
      <c r="Q274" s="231">
        <v>0</v>
      </c>
      <c r="R274" s="231">
        <f>Q274*H274</f>
        <v>0</v>
      </c>
      <c r="S274" s="231">
        <v>0</v>
      </c>
      <c r="T274" s="232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33" t="s">
        <v>170</v>
      </c>
      <c r="AT274" s="233" t="s">
        <v>214</v>
      </c>
      <c r="AU274" s="233" t="s">
        <v>86</v>
      </c>
      <c r="AY274" s="14" t="s">
        <v>156</v>
      </c>
      <c r="BE274" s="234">
        <f>IF(N274="základní",J274,0)</f>
        <v>0</v>
      </c>
      <c r="BF274" s="234">
        <f>IF(N274="snížená",J274,0)</f>
        <v>0</v>
      </c>
      <c r="BG274" s="234">
        <f>IF(N274="zákl. přenesená",J274,0)</f>
        <v>0</v>
      </c>
      <c r="BH274" s="234">
        <f>IF(N274="sníž. přenesená",J274,0)</f>
        <v>0</v>
      </c>
      <c r="BI274" s="234">
        <f>IF(N274="nulová",J274,0)</f>
        <v>0</v>
      </c>
      <c r="BJ274" s="14" t="s">
        <v>86</v>
      </c>
      <c r="BK274" s="234">
        <f>ROUND(I274*H274,2)</f>
        <v>0</v>
      </c>
      <c r="BL274" s="14" t="s">
        <v>170</v>
      </c>
      <c r="BM274" s="233" t="s">
        <v>711</v>
      </c>
    </row>
    <row r="275" s="2" customFormat="1" ht="22.2" customHeight="1">
      <c r="A275" s="35"/>
      <c r="B275" s="36"/>
      <c r="C275" s="235" t="s">
        <v>712</v>
      </c>
      <c r="D275" s="235" t="s">
        <v>214</v>
      </c>
      <c r="E275" s="236" t="s">
        <v>713</v>
      </c>
      <c r="F275" s="237" t="s">
        <v>714</v>
      </c>
      <c r="G275" s="238" t="s">
        <v>240</v>
      </c>
      <c r="H275" s="239">
        <v>1</v>
      </c>
      <c r="I275" s="240"/>
      <c r="J275" s="241">
        <f>ROUND(I275*H275,2)</f>
        <v>0</v>
      </c>
      <c r="K275" s="237" t="s">
        <v>161</v>
      </c>
      <c r="L275" s="41"/>
      <c r="M275" s="242" t="s">
        <v>1</v>
      </c>
      <c r="N275" s="243" t="s">
        <v>44</v>
      </c>
      <c r="O275" s="88"/>
      <c r="P275" s="231">
        <f>O275*H275</f>
        <v>0</v>
      </c>
      <c r="Q275" s="231">
        <v>0</v>
      </c>
      <c r="R275" s="231">
        <f>Q275*H275</f>
        <v>0</v>
      </c>
      <c r="S275" s="231">
        <v>0</v>
      </c>
      <c r="T275" s="232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33" t="s">
        <v>170</v>
      </c>
      <c r="AT275" s="233" t="s">
        <v>214</v>
      </c>
      <c r="AU275" s="233" t="s">
        <v>86</v>
      </c>
      <c r="AY275" s="14" t="s">
        <v>156</v>
      </c>
      <c r="BE275" s="234">
        <f>IF(N275="základní",J275,0)</f>
        <v>0</v>
      </c>
      <c r="BF275" s="234">
        <f>IF(N275="snížená",J275,0)</f>
        <v>0</v>
      </c>
      <c r="BG275" s="234">
        <f>IF(N275="zákl. přenesená",J275,0)</f>
        <v>0</v>
      </c>
      <c r="BH275" s="234">
        <f>IF(N275="sníž. přenesená",J275,0)</f>
        <v>0</v>
      </c>
      <c r="BI275" s="234">
        <f>IF(N275="nulová",J275,0)</f>
        <v>0</v>
      </c>
      <c r="BJ275" s="14" t="s">
        <v>86</v>
      </c>
      <c r="BK275" s="234">
        <f>ROUND(I275*H275,2)</f>
        <v>0</v>
      </c>
      <c r="BL275" s="14" t="s">
        <v>170</v>
      </c>
      <c r="BM275" s="233" t="s">
        <v>715</v>
      </c>
    </row>
    <row r="276" s="2" customFormat="1" ht="22.2" customHeight="1">
      <c r="A276" s="35"/>
      <c r="B276" s="36"/>
      <c r="C276" s="235" t="s">
        <v>716</v>
      </c>
      <c r="D276" s="235" t="s">
        <v>214</v>
      </c>
      <c r="E276" s="236" t="s">
        <v>717</v>
      </c>
      <c r="F276" s="237" t="s">
        <v>718</v>
      </c>
      <c r="G276" s="238" t="s">
        <v>240</v>
      </c>
      <c r="H276" s="239">
        <v>1</v>
      </c>
      <c r="I276" s="240"/>
      <c r="J276" s="241">
        <f>ROUND(I276*H276,2)</f>
        <v>0</v>
      </c>
      <c r="K276" s="237" t="s">
        <v>161</v>
      </c>
      <c r="L276" s="41"/>
      <c r="M276" s="242" t="s">
        <v>1</v>
      </c>
      <c r="N276" s="243" t="s">
        <v>44</v>
      </c>
      <c r="O276" s="88"/>
      <c r="P276" s="231">
        <f>O276*H276</f>
        <v>0</v>
      </c>
      <c r="Q276" s="231">
        <v>0</v>
      </c>
      <c r="R276" s="231">
        <f>Q276*H276</f>
        <v>0</v>
      </c>
      <c r="S276" s="231">
        <v>0</v>
      </c>
      <c r="T276" s="232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33" t="s">
        <v>86</v>
      </c>
      <c r="AT276" s="233" t="s">
        <v>214</v>
      </c>
      <c r="AU276" s="233" t="s">
        <v>86</v>
      </c>
      <c r="AY276" s="14" t="s">
        <v>156</v>
      </c>
      <c r="BE276" s="234">
        <f>IF(N276="základní",J276,0)</f>
        <v>0</v>
      </c>
      <c r="BF276" s="234">
        <f>IF(N276="snížená",J276,0)</f>
        <v>0</v>
      </c>
      <c r="BG276" s="234">
        <f>IF(N276="zákl. přenesená",J276,0)</f>
        <v>0</v>
      </c>
      <c r="BH276" s="234">
        <f>IF(N276="sníž. přenesená",J276,0)</f>
        <v>0</v>
      </c>
      <c r="BI276" s="234">
        <f>IF(N276="nulová",J276,0)</f>
        <v>0</v>
      </c>
      <c r="BJ276" s="14" t="s">
        <v>86</v>
      </c>
      <c r="BK276" s="234">
        <f>ROUND(I276*H276,2)</f>
        <v>0</v>
      </c>
      <c r="BL276" s="14" t="s">
        <v>86</v>
      </c>
      <c r="BM276" s="233" t="s">
        <v>719</v>
      </c>
    </row>
    <row r="277" s="2" customFormat="1" ht="13.8" customHeight="1">
      <c r="A277" s="35"/>
      <c r="B277" s="36"/>
      <c r="C277" s="235" t="s">
        <v>720</v>
      </c>
      <c r="D277" s="235" t="s">
        <v>214</v>
      </c>
      <c r="E277" s="236" t="s">
        <v>721</v>
      </c>
      <c r="F277" s="237" t="s">
        <v>722</v>
      </c>
      <c r="G277" s="238" t="s">
        <v>240</v>
      </c>
      <c r="H277" s="239">
        <v>45</v>
      </c>
      <c r="I277" s="240"/>
      <c r="J277" s="241">
        <f>ROUND(I277*H277,2)</f>
        <v>0</v>
      </c>
      <c r="K277" s="237" t="s">
        <v>161</v>
      </c>
      <c r="L277" s="41"/>
      <c r="M277" s="242" t="s">
        <v>1</v>
      </c>
      <c r="N277" s="243" t="s">
        <v>44</v>
      </c>
      <c r="O277" s="88"/>
      <c r="P277" s="231">
        <f>O277*H277</f>
        <v>0</v>
      </c>
      <c r="Q277" s="231">
        <v>0</v>
      </c>
      <c r="R277" s="231">
        <f>Q277*H277</f>
        <v>0</v>
      </c>
      <c r="S277" s="231">
        <v>0</v>
      </c>
      <c r="T277" s="232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33" t="s">
        <v>86</v>
      </c>
      <c r="AT277" s="233" t="s">
        <v>214</v>
      </c>
      <c r="AU277" s="233" t="s">
        <v>86</v>
      </c>
      <c r="AY277" s="14" t="s">
        <v>156</v>
      </c>
      <c r="BE277" s="234">
        <f>IF(N277="základní",J277,0)</f>
        <v>0</v>
      </c>
      <c r="BF277" s="234">
        <f>IF(N277="snížená",J277,0)</f>
        <v>0</v>
      </c>
      <c r="BG277" s="234">
        <f>IF(N277="zákl. přenesená",J277,0)</f>
        <v>0</v>
      </c>
      <c r="BH277" s="234">
        <f>IF(N277="sníž. přenesená",J277,0)</f>
        <v>0</v>
      </c>
      <c r="BI277" s="234">
        <f>IF(N277="nulová",J277,0)</f>
        <v>0</v>
      </c>
      <c r="BJ277" s="14" t="s">
        <v>86</v>
      </c>
      <c r="BK277" s="234">
        <f>ROUND(I277*H277,2)</f>
        <v>0</v>
      </c>
      <c r="BL277" s="14" t="s">
        <v>86</v>
      </c>
      <c r="BM277" s="233" t="s">
        <v>723</v>
      </c>
    </row>
    <row r="278" s="2" customFormat="1" ht="22.2" customHeight="1">
      <c r="A278" s="35"/>
      <c r="B278" s="36"/>
      <c r="C278" s="235" t="s">
        <v>724</v>
      </c>
      <c r="D278" s="235" t="s">
        <v>214</v>
      </c>
      <c r="E278" s="236" t="s">
        <v>725</v>
      </c>
      <c r="F278" s="237" t="s">
        <v>726</v>
      </c>
      <c r="G278" s="238" t="s">
        <v>240</v>
      </c>
      <c r="H278" s="239">
        <v>20</v>
      </c>
      <c r="I278" s="240"/>
      <c r="J278" s="241">
        <f>ROUND(I278*H278,2)</f>
        <v>0</v>
      </c>
      <c r="K278" s="237" t="s">
        <v>161</v>
      </c>
      <c r="L278" s="41"/>
      <c r="M278" s="242" t="s">
        <v>1</v>
      </c>
      <c r="N278" s="243" t="s">
        <v>44</v>
      </c>
      <c r="O278" s="88"/>
      <c r="P278" s="231">
        <f>O278*H278</f>
        <v>0</v>
      </c>
      <c r="Q278" s="231">
        <v>0</v>
      </c>
      <c r="R278" s="231">
        <f>Q278*H278</f>
        <v>0</v>
      </c>
      <c r="S278" s="231">
        <v>0</v>
      </c>
      <c r="T278" s="232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33" t="s">
        <v>170</v>
      </c>
      <c r="AT278" s="233" t="s">
        <v>214</v>
      </c>
      <c r="AU278" s="233" t="s">
        <v>86</v>
      </c>
      <c r="AY278" s="14" t="s">
        <v>156</v>
      </c>
      <c r="BE278" s="234">
        <f>IF(N278="základní",J278,0)</f>
        <v>0</v>
      </c>
      <c r="BF278" s="234">
        <f>IF(N278="snížená",J278,0)</f>
        <v>0</v>
      </c>
      <c r="BG278" s="234">
        <f>IF(N278="zákl. přenesená",J278,0)</f>
        <v>0</v>
      </c>
      <c r="BH278" s="234">
        <f>IF(N278="sníž. přenesená",J278,0)</f>
        <v>0</v>
      </c>
      <c r="BI278" s="234">
        <f>IF(N278="nulová",J278,0)</f>
        <v>0</v>
      </c>
      <c r="BJ278" s="14" t="s">
        <v>86</v>
      </c>
      <c r="BK278" s="234">
        <f>ROUND(I278*H278,2)</f>
        <v>0</v>
      </c>
      <c r="BL278" s="14" t="s">
        <v>170</v>
      </c>
      <c r="BM278" s="233" t="s">
        <v>727</v>
      </c>
    </row>
    <row r="279" s="2" customFormat="1" ht="13.8" customHeight="1">
      <c r="A279" s="35"/>
      <c r="B279" s="36"/>
      <c r="C279" s="235" t="s">
        <v>728</v>
      </c>
      <c r="D279" s="235" t="s">
        <v>214</v>
      </c>
      <c r="E279" s="236" t="s">
        <v>729</v>
      </c>
      <c r="F279" s="237" t="s">
        <v>730</v>
      </c>
      <c r="G279" s="238" t="s">
        <v>240</v>
      </c>
      <c r="H279" s="239">
        <v>1</v>
      </c>
      <c r="I279" s="240"/>
      <c r="J279" s="241">
        <f>ROUND(I279*H279,2)</f>
        <v>0</v>
      </c>
      <c r="K279" s="237" t="s">
        <v>161</v>
      </c>
      <c r="L279" s="41"/>
      <c r="M279" s="242" t="s">
        <v>1</v>
      </c>
      <c r="N279" s="243" t="s">
        <v>44</v>
      </c>
      <c r="O279" s="88"/>
      <c r="P279" s="231">
        <f>O279*H279</f>
        <v>0</v>
      </c>
      <c r="Q279" s="231">
        <v>0</v>
      </c>
      <c r="R279" s="231">
        <f>Q279*H279</f>
        <v>0</v>
      </c>
      <c r="S279" s="231">
        <v>0</v>
      </c>
      <c r="T279" s="232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33" t="s">
        <v>86</v>
      </c>
      <c r="AT279" s="233" t="s">
        <v>214</v>
      </c>
      <c r="AU279" s="233" t="s">
        <v>86</v>
      </c>
      <c r="AY279" s="14" t="s">
        <v>156</v>
      </c>
      <c r="BE279" s="234">
        <f>IF(N279="základní",J279,0)</f>
        <v>0</v>
      </c>
      <c r="BF279" s="234">
        <f>IF(N279="snížená",J279,0)</f>
        <v>0</v>
      </c>
      <c r="BG279" s="234">
        <f>IF(N279="zákl. přenesená",J279,0)</f>
        <v>0</v>
      </c>
      <c r="BH279" s="234">
        <f>IF(N279="sníž. přenesená",J279,0)</f>
        <v>0</v>
      </c>
      <c r="BI279" s="234">
        <f>IF(N279="nulová",J279,0)</f>
        <v>0</v>
      </c>
      <c r="BJ279" s="14" t="s">
        <v>86</v>
      </c>
      <c r="BK279" s="234">
        <f>ROUND(I279*H279,2)</f>
        <v>0</v>
      </c>
      <c r="BL279" s="14" t="s">
        <v>86</v>
      </c>
      <c r="BM279" s="233" t="s">
        <v>731</v>
      </c>
    </row>
    <row r="280" s="2" customFormat="1" ht="22.2" customHeight="1">
      <c r="A280" s="35"/>
      <c r="B280" s="36"/>
      <c r="C280" s="235" t="s">
        <v>732</v>
      </c>
      <c r="D280" s="235" t="s">
        <v>214</v>
      </c>
      <c r="E280" s="236" t="s">
        <v>733</v>
      </c>
      <c r="F280" s="237" t="s">
        <v>734</v>
      </c>
      <c r="G280" s="238" t="s">
        <v>240</v>
      </c>
      <c r="H280" s="239">
        <v>1</v>
      </c>
      <c r="I280" s="240"/>
      <c r="J280" s="241">
        <f>ROUND(I280*H280,2)</f>
        <v>0</v>
      </c>
      <c r="K280" s="237" t="s">
        <v>161</v>
      </c>
      <c r="L280" s="41"/>
      <c r="M280" s="242" t="s">
        <v>1</v>
      </c>
      <c r="N280" s="243" t="s">
        <v>44</v>
      </c>
      <c r="O280" s="88"/>
      <c r="P280" s="231">
        <f>O280*H280</f>
        <v>0</v>
      </c>
      <c r="Q280" s="231">
        <v>0</v>
      </c>
      <c r="R280" s="231">
        <f>Q280*H280</f>
        <v>0</v>
      </c>
      <c r="S280" s="231">
        <v>0</v>
      </c>
      <c r="T280" s="232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33" t="s">
        <v>86</v>
      </c>
      <c r="AT280" s="233" t="s">
        <v>214</v>
      </c>
      <c r="AU280" s="233" t="s">
        <v>86</v>
      </c>
      <c r="AY280" s="14" t="s">
        <v>156</v>
      </c>
      <c r="BE280" s="234">
        <f>IF(N280="základní",J280,0)</f>
        <v>0</v>
      </c>
      <c r="BF280" s="234">
        <f>IF(N280="snížená",J280,0)</f>
        <v>0</v>
      </c>
      <c r="BG280" s="234">
        <f>IF(N280="zákl. přenesená",J280,0)</f>
        <v>0</v>
      </c>
      <c r="BH280" s="234">
        <f>IF(N280="sníž. přenesená",J280,0)</f>
        <v>0</v>
      </c>
      <c r="BI280" s="234">
        <f>IF(N280="nulová",J280,0)</f>
        <v>0</v>
      </c>
      <c r="BJ280" s="14" t="s">
        <v>86</v>
      </c>
      <c r="BK280" s="234">
        <f>ROUND(I280*H280,2)</f>
        <v>0</v>
      </c>
      <c r="BL280" s="14" t="s">
        <v>86</v>
      </c>
      <c r="BM280" s="233" t="s">
        <v>735</v>
      </c>
    </row>
    <row r="281" s="12" customFormat="1" ht="25.92" customHeight="1">
      <c r="A281" s="12"/>
      <c r="B281" s="207"/>
      <c r="C281" s="208"/>
      <c r="D281" s="209" t="s">
        <v>78</v>
      </c>
      <c r="E281" s="210" t="s">
        <v>736</v>
      </c>
      <c r="F281" s="210" t="s">
        <v>737</v>
      </c>
      <c r="G281" s="208"/>
      <c r="H281" s="208"/>
      <c r="I281" s="211"/>
      <c r="J281" s="212">
        <f>BK281</f>
        <v>0</v>
      </c>
      <c r="K281" s="208"/>
      <c r="L281" s="213"/>
      <c r="M281" s="214"/>
      <c r="N281" s="215"/>
      <c r="O281" s="215"/>
      <c r="P281" s="216">
        <f>SUM(P282:P288)</f>
        <v>0</v>
      </c>
      <c r="Q281" s="215"/>
      <c r="R281" s="216">
        <f>SUM(R282:R288)</f>
        <v>0</v>
      </c>
      <c r="S281" s="215"/>
      <c r="T281" s="217">
        <f>SUM(T282:T288)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8" t="s">
        <v>86</v>
      </c>
      <c r="AT281" s="219" t="s">
        <v>78</v>
      </c>
      <c r="AU281" s="219" t="s">
        <v>79</v>
      </c>
      <c r="AY281" s="218" t="s">
        <v>156</v>
      </c>
      <c r="BK281" s="220">
        <f>SUM(BK282:BK288)</f>
        <v>0</v>
      </c>
    </row>
    <row r="282" s="2" customFormat="1" ht="45" customHeight="1">
      <c r="A282" s="35"/>
      <c r="B282" s="36"/>
      <c r="C282" s="235" t="s">
        <v>738</v>
      </c>
      <c r="D282" s="235" t="s">
        <v>214</v>
      </c>
      <c r="E282" s="236" t="s">
        <v>739</v>
      </c>
      <c r="F282" s="237" t="s">
        <v>740</v>
      </c>
      <c r="G282" s="238" t="s">
        <v>240</v>
      </c>
      <c r="H282" s="239">
        <v>11</v>
      </c>
      <c r="I282" s="240"/>
      <c r="J282" s="241">
        <f>ROUND(I282*H282,2)</f>
        <v>0</v>
      </c>
      <c r="K282" s="237" t="s">
        <v>161</v>
      </c>
      <c r="L282" s="41"/>
      <c r="M282" s="242" t="s">
        <v>1</v>
      </c>
      <c r="N282" s="243" t="s">
        <v>44</v>
      </c>
      <c r="O282" s="88"/>
      <c r="P282" s="231">
        <f>O282*H282</f>
        <v>0</v>
      </c>
      <c r="Q282" s="231">
        <v>0</v>
      </c>
      <c r="R282" s="231">
        <f>Q282*H282</f>
        <v>0</v>
      </c>
      <c r="S282" s="231">
        <v>0</v>
      </c>
      <c r="T282" s="232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33" t="s">
        <v>295</v>
      </c>
      <c r="AT282" s="233" t="s">
        <v>214</v>
      </c>
      <c r="AU282" s="233" t="s">
        <v>86</v>
      </c>
      <c r="AY282" s="14" t="s">
        <v>156</v>
      </c>
      <c r="BE282" s="234">
        <f>IF(N282="základní",J282,0)</f>
        <v>0</v>
      </c>
      <c r="BF282" s="234">
        <f>IF(N282="snížená",J282,0)</f>
        <v>0</v>
      </c>
      <c r="BG282" s="234">
        <f>IF(N282="zákl. přenesená",J282,0)</f>
        <v>0</v>
      </c>
      <c r="BH282" s="234">
        <f>IF(N282="sníž. přenesená",J282,0)</f>
        <v>0</v>
      </c>
      <c r="BI282" s="234">
        <f>IF(N282="nulová",J282,0)</f>
        <v>0</v>
      </c>
      <c r="BJ282" s="14" t="s">
        <v>86</v>
      </c>
      <c r="BK282" s="234">
        <f>ROUND(I282*H282,2)</f>
        <v>0</v>
      </c>
      <c r="BL282" s="14" t="s">
        <v>295</v>
      </c>
      <c r="BM282" s="233" t="s">
        <v>741</v>
      </c>
    </row>
    <row r="283" s="2" customFormat="1" ht="45" customHeight="1">
      <c r="A283" s="35"/>
      <c r="B283" s="36"/>
      <c r="C283" s="235" t="s">
        <v>742</v>
      </c>
      <c r="D283" s="235" t="s">
        <v>214</v>
      </c>
      <c r="E283" s="236" t="s">
        <v>743</v>
      </c>
      <c r="F283" s="237" t="s">
        <v>744</v>
      </c>
      <c r="G283" s="238" t="s">
        <v>240</v>
      </c>
      <c r="H283" s="239">
        <v>5</v>
      </c>
      <c r="I283" s="240"/>
      <c r="J283" s="241">
        <f>ROUND(I283*H283,2)</f>
        <v>0</v>
      </c>
      <c r="K283" s="237" t="s">
        <v>161</v>
      </c>
      <c r="L283" s="41"/>
      <c r="M283" s="242" t="s">
        <v>1</v>
      </c>
      <c r="N283" s="243" t="s">
        <v>44</v>
      </c>
      <c r="O283" s="88"/>
      <c r="P283" s="231">
        <f>O283*H283</f>
        <v>0</v>
      </c>
      <c r="Q283" s="231">
        <v>0</v>
      </c>
      <c r="R283" s="231">
        <f>Q283*H283</f>
        <v>0</v>
      </c>
      <c r="S283" s="231">
        <v>0</v>
      </c>
      <c r="T283" s="232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33" t="s">
        <v>295</v>
      </c>
      <c r="AT283" s="233" t="s">
        <v>214</v>
      </c>
      <c r="AU283" s="233" t="s">
        <v>86</v>
      </c>
      <c r="AY283" s="14" t="s">
        <v>156</v>
      </c>
      <c r="BE283" s="234">
        <f>IF(N283="základní",J283,0)</f>
        <v>0</v>
      </c>
      <c r="BF283" s="234">
        <f>IF(N283="snížená",J283,0)</f>
        <v>0</v>
      </c>
      <c r="BG283" s="234">
        <f>IF(N283="zákl. přenesená",J283,0)</f>
        <v>0</v>
      </c>
      <c r="BH283" s="234">
        <f>IF(N283="sníž. přenesená",J283,0)</f>
        <v>0</v>
      </c>
      <c r="BI283" s="234">
        <f>IF(N283="nulová",J283,0)</f>
        <v>0</v>
      </c>
      <c r="BJ283" s="14" t="s">
        <v>86</v>
      </c>
      <c r="BK283" s="234">
        <f>ROUND(I283*H283,2)</f>
        <v>0</v>
      </c>
      <c r="BL283" s="14" t="s">
        <v>295</v>
      </c>
      <c r="BM283" s="233" t="s">
        <v>745</v>
      </c>
    </row>
    <row r="284" s="2" customFormat="1" ht="70.2" customHeight="1">
      <c r="A284" s="35"/>
      <c r="B284" s="36"/>
      <c r="C284" s="235" t="s">
        <v>746</v>
      </c>
      <c r="D284" s="235" t="s">
        <v>214</v>
      </c>
      <c r="E284" s="236" t="s">
        <v>747</v>
      </c>
      <c r="F284" s="237" t="s">
        <v>748</v>
      </c>
      <c r="G284" s="238" t="s">
        <v>240</v>
      </c>
      <c r="H284" s="239">
        <v>1</v>
      </c>
      <c r="I284" s="240"/>
      <c r="J284" s="241">
        <f>ROUND(I284*H284,2)</f>
        <v>0</v>
      </c>
      <c r="K284" s="237" t="s">
        <v>161</v>
      </c>
      <c r="L284" s="41"/>
      <c r="M284" s="242" t="s">
        <v>1</v>
      </c>
      <c r="N284" s="243" t="s">
        <v>44</v>
      </c>
      <c r="O284" s="88"/>
      <c r="P284" s="231">
        <f>O284*H284</f>
        <v>0</v>
      </c>
      <c r="Q284" s="231">
        <v>0</v>
      </c>
      <c r="R284" s="231">
        <f>Q284*H284</f>
        <v>0</v>
      </c>
      <c r="S284" s="231">
        <v>0</v>
      </c>
      <c r="T284" s="232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33" t="s">
        <v>295</v>
      </c>
      <c r="AT284" s="233" t="s">
        <v>214</v>
      </c>
      <c r="AU284" s="233" t="s">
        <v>86</v>
      </c>
      <c r="AY284" s="14" t="s">
        <v>156</v>
      </c>
      <c r="BE284" s="234">
        <f>IF(N284="základní",J284,0)</f>
        <v>0</v>
      </c>
      <c r="BF284" s="234">
        <f>IF(N284="snížená",J284,0)</f>
        <v>0</v>
      </c>
      <c r="BG284" s="234">
        <f>IF(N284="zákl. přenesená",J284,0)</f>
        <v>0</v>
      </c>
      <c r="BH284" s="234">
        <f>IF(N284="sníž. přenesená",J284,0)</f>
        <v>0</v>
      </c>
      <c r="BI284" s="234">
        <f>IF(N284="nulová",J284,0)</f>
        <v>0</v>
      </c>
      <c r="BJ284" s="14" t="s">
        <v>86</v>
      </c>
      <c r="BK284" s="234">
        <f>ROUND(I284*H284,2)</f>
        <v>0</v>
      </c>
      <c r="BL284" s="14" t="s">
        <v>295</v>
      </c>
      <c r="BM284" s="233" t="s">
        <v>749</v>
      </c>
    </row>
    <row r="285" s="2" customFormat="1" ht="45" customHeight="1">
      <c r="A285" s="35"/>
      <c r="B285" s="36"/>
      <c r="C285" s="235" t="s">
        <v>750</v>
      </c>
      <c r="D285" s="235" t="s">
        <v>214</v>
      </c>
      <c r="E285" s="236" t="s">
        <v>751</v>
      </c>
      <c r="F285" s="237" t="s">
        <v>752</v>
      </c>
      <c r="G285" s="238" t="s">
        <v>240</v>
      </c>
      <c r="H285" s="239">
        <v>1</v>
      </c>
      <c r="I285" s="240"/>
      <c r="J285" s="241">
        <f>ROUND(I285*H285,2)</f>
        <v>0</v>
      </c>
      <c r="K285" s="237" t="s">
        <v>161</v>
      </c>
      <c r="L285" s="41"/>
      <c r="M285" s="242" t="s">
        <v>1</v>
      </c>
      <c r="N285" s="243" t="s">
        <v>44</v>
      </c>
      <c r="O285" s="88"/>
      <c r="P285" s="231">
        <f>O285*H285</f>
        <v>0</v>
      </c>
      <c r="Q285" s="231">
        <v>0</v>
      </c>
      <c r="R285" s="231">
        <f>Q285*H285</f>
        <v>0</v>
      </c>
      <c r="S285" s="231">
        <v>0</v>
      </c>
      <c r="T285" s="232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33" t="s">
        <v>295</v>
      </c>
      <c r="AT285" s="233" t="s">
        <v>214</v>
      </c>
      <c r="AU285" s="233" t="s">
        <v>86</v>
      </c>
      <c r="AY285" s="14" t="s">
        <v>156</v>
      </c>
      <c r="BE285" s="234">
        <f>IF(N285="základní",J285,0)</f>
        <v>0</v>
      </c>
      <c r="BF285" s="234">
        <f>IF(N285="snížená",J285,0)</f>
        <v>0</v>
      </c>
      <c r="BG285" s="234">
        <f>IF(N285="zákl. přenesená",J285,0)</f>
        <v>0</v>
      </c>
      <c r="BH285" s="234">
        <f>IF(N285="sníž. přenesená",J285,0)</f>
        <v>0</v>
      </c>
      <c r="BI285" s="234">
        <f>IF(N285="nulová",J285,0)</f>
        <v>0</v>
      </c>
      <c r="BJ285" s="14" t="s">
        <v>86</v>
      </c>
      <c r="BK285" s="234">
        <f>ROUND(I285*H285,2)</f>
        <v>0</v>
      </c>
      <c r="BL285" s="14" t="s">
        <v>295</v>
      </c>
      <c r="BM285" s="233" t="s">
        <v>753</v>
      </c>
    </row>
    <row r="286" s="2" customFormat="1" ht="115.8" customHeight="1">
      <c r="A286" s="35"/>
      <c r="B286" s="36"/>
      <c r="C286" s="235" t="s">
        <v>754</v>
      </c>
      <c r="D286" s="235" t="s">
        <v>214</v>
      </c>
      <c r="E286" s="236" t="s">
        <v>755</v>
      </c>
      <c r="F286" s="237" t="s">
        <v>756</v>
      </c>
      <c r="G286" s="238" t="s">
        <v>240</v>
      </c>
      <c r="H286" s="239">
        <v>1</v>
      </c>
      <c r="I286" s="240"/>
      <c r="J286" s="241">
        <f>ROUND(I286*H286,2)</f>
        <v>0</v>
      </c>
      <c r="K286" s="237" t="s">
        <v>161</v>
      </c>
      <c r="L286" s="41"/>
      <c r="M286" s="242" t="s">
        <v>1</v>
      </c>
      <c r="N286" s="243" t="s">
        <v>44</v>
      </c>
      <c r="O286" s="88"/>
      <c r="P286" s="231">
        <f>O286*H286</f>
        <v>0</v>
      </c>
      <c r="Q286" s="231">
        <v>0</v>
      </c>
      <c r="R286" s="231">
        <f>Q286*H286</f>
        <v>0</v>
      </c>
      <c r="S286" s="231">
        <v>0</v>
      </c>
      <c r="T286" s="232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33" t="s">
        <v>295</v>
      </c>
      <c r="AT286" s="233" t="s">
        <v>214</v>
      </c>
      <c r="AU286" s="233" t="s">
        <v>86</v>
      </c>
      <c r="AY286" s="14" t="s">
        <v>156</v>
      </c>
      <c r="BE286" s="234">
        <f>IF(N286="základní",J286,0)</f>
        <v>0</v>
      </c>
      <c r="BF286" s="234">
        <f>IF(N286="snížená",J286,0)</f>
        <v>0</v>
      </c>
      <c r="BG286" s="234">
        <f>IF(N286="zákl. přenesená",J286,0)</f>
        <v>0</v>
      </c>
      <c r="BH286" s="234">
        <f>IF(N286="sníž. přenesená",J286,0)</f>
        <v>0</v>
      </c>
      <c r="BI286" s="234">
        <f>IF(N286="nulová",J286,0)</f>
        <v>0</v>
      </c>
      <c r="BJ286" s="14" t="s">
        <v>86</v>
      </c>
      <c r="BK286" s="234">
        <f>ROUND(I286*H286,2)</f>
        <v>0</v>
      </c>
      <c r="BL286" s="14" t="s">
        <v>295</v>
      </c>
      <c r="BM286" s="233" t="s">
        <v>757</v>
      </c>
    </row>
    <row r="287" s="2" customFormat="1" ht="34.8" customHeight="1">
      <c r="A287" s="35"/>
      <c r="B287" s="36"/>
      <c r="C287" s="235" t="s">
        <v>758</v>
      </c>
      <c r="D287" s="235" t="s">
        <v>214</v>
      </c>
      <c r="E287" s="236" t="s">
        <v>759</v>
      </c>
      <c r="F287" s="237" t="s">
        <v>760</v>
      </c>
      <c r="G287" s="238" t="s">
        <v>240</v>
      </c>
      <c r="H287" s="239">
        <v>1</v>
      </c>
      <c r="I287" s="240"/>
      <c r="J287" s="241">
        <f>ROUND(I287*H287,2)</f>
        <v>0</v>
      </c>
      <c r="K287" s="237" t="s">
        <v>161</v>
      </c>
      <c r="L287" s="41"/>
      <c r="M287" s="242" t="s">
        <v>1</v>
      </c>
      <c r="N287" s="243" t="s">
        <v>44</v>
      </c>
      <c r="O287" s="88"/>
      <c r="P287" s="231">
        <f>O287*H287</f>
        <v>0</v>
      </c>
      <c r="Q287" s="231">
        <v>0</v>
      </c>
      <c r="R287" s="231">
        <f>Q287*H287</f>
        <v>0</v>
      </c>
      <c r="S287" s="231">
        <v>0</v>
      </c>
      <c r="T287" s="232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33" t="s">
        <v>295</v>
      </c>
      <c r="AT287" s="233" t="s">
        <v>214</v>
      </c>
      <c r="AU287" s="233" t="s">
        <v>86</v>
      </c>
      <c r="AY287" s="14" t="s">
        <v>156</v>
      </c>
      <c r="BE287" s="234">
        <f>IF(N287="základní",J287,0)</f>
        <v>0</v>
      </c>
      <c r="BF287" s="234">
        <f>IF(N287="snížená",J287,0)</f>
        <v>0</v>
      </c>
      <c r="BG287" s="234">
        <f>IF(N287="zákl. přenesená",J287,0)</f>
        <v>0</v>
      </c>
      <c r="BH287" s="234">
        <f>IF(N287="sníž. přenesená",J287,0)</f>
        <v>0</v>
      </c>
      <c r="BI287" s="234">
        <f>IF(N287="nulová",J287,0)</f>
        <v>0</v>
      </c>
      <c r="BJ287" s="14" t="s">
        <v>86</v>
      </c>
      <c r="BK287" s="234">
        <f>ROUND(I287*H287,2)</f>
        <v>0</v>
      </c>
      <c r="BL287" s="14" t="s">
        <v>295</v>
      </c>
      <c r="BM287" s="233" t="s">
        <v>761</v>
      </c>
    </row>
    <row r="288" s="2" customFormat="1" ht="45" customHeight="1">
      <c r="A288" s="35"/>
      <c r="B288" s="36"/>
      <c r="C288" s="235" t="s">
        <v>762</v>
      </c>
      <c r="D288" s="235" t="s">
        <v>214</v>
      </c>
      <c r="E288" s="236" t="s">
        <v>763</v>
      </c>
      <c r="F288" s="237" t="s">
        <v>764</v>
      </c>
      <c r="G288" s="238" t="s">
        <v>240</v>
      </c>
      <c r="H288" s="239">
        <v>1</v>
      </c>
      <c r="I288" s="240"/>
      <c r="J288" s="241">
        <f>ROUND(I288*H288,2)</f>
        <v>0</v>
      </c>
      <c r="K288" s="237" t="s">
        <v>161</v>
      </c>
      <c r="L288" s="41"/>
      <c r="M288" s="246" t="s">
        <v>1</v>
      </c>
      <c r="N288" s="247" t="s">
        <v>44</v>
      </c>
      <c r="O288" s="248"/>
      <c r="P288" s="249">
        <f>O288*H288</f>
        <v>0</v>
      </c>
      <c r="Q288" s="249">
        <v>0</v>
      </c>
      <c r="R288" s="249">
        <f>Q288*H288</f>
        <v>0</v>
      </c>
      <c r="S288" s="249">
        <v>0</v>
      </c>
      <c r="T288" s="250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33" t="s">
        <v>86</v>
      </c>
      <c r="AT288" s="233" t="s">
        <v>214</v>
      </c>
      <c r="AU288" s="233" t="s">
        <v>86</v>
      </c>
      <c r="AY288" s="14" t="s">
        <v>156</v>
      </c>
      <c r="BE288" s="234">
        <f>IF(N288="základní",J288,0)</f>
        <v>0</v>
      </c>
      <c r="BF288" s="234">
        <f>IF(N288="snížená",J288,0)</f>
        <v>0</v>
      </c>
      <c r="BG288" s="234">
        <f>IF(N288="zákl. přenesená",J288,0)</f>
        <v>0</v>
      </c>
      <c r="BH288" s="234">
        <f>IF(N288="sníž. přenesená",J288,0)</f>
        <v>0</v>
      </c>
      <c r="BI288" s="234">
        <f>IF(N288="nulová",J288,0)</f>
        <v>0</v>
      </c>
      <c r="BJ288" s="14" t="s">
        <v>86</v>
      </c>
      <c r="BK288" s="234">
        <f>ROUND(I288*H288,2)</f>
        <v>0</v>
      </c>
      <c r="BL288" s="14" t="s">
        <v>86</v>
      </c>
      <c r="BM288" s="233" t="s">
        <v>765</v>
      </c>
    </row>
    <row r="289" s="2" customFormat="1" ht="6.96" customHeight="1">
      <c r="A289" s="35"/>
      <c r="B289" s="63"/>
      <c r="C289" s="64"/>
      <c r="D289" s="64"/>
      <c r="E289" s="64"/>
      <c r="F289" s="64"/>
      <c r="G289" s="64"/>
      <c r="H289" s="64"/>
      <c r="I289" s="64"/>
      <c r="J289" s="64"/>
      <c r="K289" s="64"/>
      <c r="L289" s="41"/>
      <c r="M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</row>
  </sheetData>
  <sheetProtection sheet="1" autoFilter="0" formatColumns="0" formatRows="0" objects="1" scenarios="1" spinCount="100000" saltValue="bIRfSF82NYq/d8SKlXfM18sjsXaZrh7FxndAiBl1fJSJPcnvd0A4bEcEvmjDdzu1jkW1xxOoqse113vE9qky7A==" hashValue="35877LarnnuRhBlUrM6I3iGzfXvC2uEEhUhjzdHvAOgH+1hVuzgOr424xAjSyjpFPxqV+HtcB0JlY+sCeMP6dA==" algorithmName="SHA-512" password="CC35"/>
  <autoFilter ref="C130:K28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2.28125" style="1" customWidth="1"/>
    <col min="9" max="9" width="21.57422" style="1" customWidth="1"/>
    <col min="10" max="10" width="21.57422" style="1" customWidth="1"/>
    <col min="11" max="11" width="21.57422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97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89</v>
      </c>
    </row>
    <row r="4" s="1" customFormat="1" ht="24.96" customHeight="1">
      <c r="B4" s="17"/>
      <c r="D4" s="145" t="s">
        <v>119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4" customHeight="1">
      <c r="B7" s="17"/>
      <c r="E7" s="148" t="str">
        <f>'Rekapitulace stavby'!K6</f>
        <v>Oprava PZS na přejezdu P2156 v km 101,296 a PZS P2157 v km 102,845 úseku Lenešice - Břvany</v>
      </c>
      <c r="F7" s="147"/>
      <c r="G7" s="147"/>
      <c r="H7" s="147"/>
      <c r="L7" s="17"/>
    </row>
    <row r="8" s="1" customFormat="1" ht="12" customHeight="1">
      <c r="B8" s="17"/>
      <c r="D8" s="147" t="s">
        <v>120</v>
      </c>
      <c r="L8" s="17"/>
    </row>
    <row r="9" s="2" customFormat="1" ht="14.4" customHeight="1">
      <c r="A9" s="35"/>
      <c r="B9" s="41"/>
      <c r="C9" s="35"/>
      <c r="D9" s="35"/>
      <c r="E9" s="148" t="s">
        <v>121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122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4.4" customHeight="1">
      <c r="A11" s="35"/>
      <c r="B11" s="41"/>
      <c r="C11" s="35"/>
      <c r="D11" s="35"/>
      <c r="E11" s="149" t="s">
        <v>766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88</v>
      </c>
      <c r="G13" s="35"/>
      <c r="H13" s="35"/>
      <c r="I13" s="147" t="s">
        <v>20</v>
      </c>
      <c r="J13" s="138" t="s">
        <v>21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22</v>
      </c>
      <c r="E14" s="35"/>
      <c r="F14" s="138" t="s">
        <v>23</v>
      </c>
      <c r="G14" s="35"/>
      <c r="H14" s="35"/>
      <c r="I14" s="147" t="s">
        <v>24</v>
      </c>
      <c r="J14" s="150" t="str">
        <f>'Rekapitulace stavby'!AN8</f>
        <v>2. 11. 2020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26</v>
      </c>
      <c r="E16" s="35"/>
      <c r="F16" s="35"/>
      <c r="G16" s="35"/>
      <c r="H16" s="35"/>
      <c r="I16" s="147" t="s">
        <v>27</v>
      </c>
      <c r="J16" s="138" t="s">
        <v>28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124</v>
      </c>
      <c r="F17" s="35"/>
      <c r="G17" s="35"/>
      <c r="H17" s="35"/>
      <c r="I17" s="147" t="s">
        <v>30</v>
      </c>
      <c r="J17" s="138" t="s">
        <v>31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32</v>
      </c>
      <c r="E19" s="35"/>
      <c r="F19" s="35"/>
      <c r="G19" s="35"/>
      <c r="H19" s="35"/>
      <c r="I19" s="147" t="s">
        <v>27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30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34</v>
      </c>
      <c r="E22" s="35"/>
      <c r="F22" s="35"/>
      <c r="G22" s="35"/>
      <c r="H22" s="35"/>
      <c r="I22" s="147" t="s">
        <v>27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30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36</v>
      </c>
      <c r="E25" s="35"/>
      <c r="F25" s="35"/>
      <c r="G25" s="35"/>
      <c r="H25" s="35"/>
      <c r="I25" s="147" t="s">
        <v>27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37</v>
      </c>
      <c r="F26" s="35"/>
      <c r="G26" s="35"/>
      <c r="H26" s="35"/>
      <c r="I26" s="147" t="s">
        <v>30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38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4.4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39</v>
      </c>
      <c r="E32" s="35"/>
      <c r="F32" s="35"/>
      <c r="G32" s="35"/>
      <c r="H32" s="35"/>
      <c r="I32" s="35"/>
      <c r="J32" s="157">
        <f>ROUND(J124,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41</v>
      </c>
      <c r="G34" s="35"/>
      <c r="H34" s="35"/>
      <c r="I34" s="158" t="s">
        <v>40</v>
      </c>
      <c r="J34" s="158" t="s">
        <v>42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43</v>
      </c>
      <c r="E35" s="147" t="s">
        <v>44</v>
      </c>
      <c r="F35" s="160">
        <f>ROUND((SUM(BE124:BE159)),  2)</f>
        <v>0</v>
      </c>
      <c r="G35" s="35"/>
      <c r="H35" s="35"/>
      <c r="I35" s="161">
        <v>0.20999999999999999</v>
      </c>
      <c r="J35" s="160">
        <f>ROUND(((SUM(BE124:BE159))*I35),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45</v>
      </c>
      <c r="F36" s="160">
        <f>ROUND((SUM(BF124:BF159)),  2)</f>
        <v>0</v>
      </c>
      <c r="G36" s="35"/>
      <c r="H36" s="35"/>
      <c r="I36" s="161">
        <v>0.14999999999999999</v>
      </c>
      <c r="J36" s="160">
        <f>ROUND(((SUM(BF124:BF159))*I36),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46</v>
      </c>
      <c r="F37" s="160">
        <f>ROUND((SUM(BG124:BG159)),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47</v>
      </c>
      <c r="F38" s="160">
        <f>ROUND((SUM(BH124:BH159)),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48</v>
      </c>
      <c r="F39" s="160">
        <f>ROUND((SUM(BI124:BI159)),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52</v>
      </c>
      <c r="E50" s="170"/>
      <c r="F50" s="170"/>
      <c r="G50" s="169" t="s">
        <v>53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2"/>
      <c r="J61" s="174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56</v>
      </c>
      <c r="E65" s="175"/>
      <c r="F65" s="175"/>
      <c r="G65" s="169" t="s">
        <v>57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2"/>
      <c r="J76" s="174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4" customHeight="1">
      <c r="A85" s="35"/>
      <c r="B85" s="36"/>
      <c r="C85" s="37"/>
      <c r="D85" s="37"/>
      <c r="E85" s="180" t="str">
        <f>E7</f>
        <v>Oprava PZS na přejezdu P2156 v km 101,296 a PZS P2157 v km 102,845 úseku Lenešice - Břvany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120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4.4" customHeight="1">
      <c r="A87" s="35"/>
      <c r="B87" s="36"/>
      <c r="C87" s="37"/>
      <c r="D87" s="37"/>
      <c r="E87" s="180" t="s">
        <v>121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122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4.4" customHeight="1">
      <c r="A89" s="35"/>
      <c r="B89" s="36"/>
      <c r="C89" s="37"/>
      <c r="D89" s="37"/>
      <c r="E89" s="73" t="str">
        <f>E11</f>
        <v>02 - Stavební část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22</v>
      </c>
      <c r="D91" s="37"/>
      <c r="E91" s="37"/>
      <c r="F91" s="24" t="str">
        <f>F14</f>
        <v xml:space="preserve"> </v>
      </c>
      <c r="G91" s="37"/>
      <c r="H91" s="37"/>
      <c r="I91" s="29" t="s">
        <v>24</v>
      </c>
      <c r="J91" s="76" t="str">
        <f>IF(J14="","",J14)</f>
        <v>2. 11. 2020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6" customHeight="1">
      <c r="A93" s="35"/>
      <c r="B93" s="36"/>
      <c r="C93" s="29" t="s">
        <v>26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34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6" customHeight="1">
      <c r="A94" s="35"/>
      <c r="B94" s="36"/>
      <c r="C94" s="29" t="s">
        <v>32</v>
      </c>
      <c r="D94" s="37"/>
      <c r="E94" s="37"/>
      <c r="F94" s="24" t="str">
        <f>IF(E20="","",E20)</f>
        <v>Vyplň údaj</v>
      </c>
      <c r="G94" s="37"/>
      <c r="H94" s="37"/>
      <c r="I94" s="29" t="s">
        <v>36</v>
      </c>
      <c r="J94" s="33" t="str">
        <f>E26</f>
        <v>Žitný David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126</v>
      </c>
      <c r="D96" s="182"/>
      <c r="E96" s="182"/>
      <c r="F96" s="182"/>
      <c r="G96" s="182"/>
      <c r="H96" s="182"/>
      <c r="I96" s="182"/>
      <c r="J96" s="183" t="s">
        <v>127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128</v>
      </c>
      <c r="D98" s="37"/>
      <c r="E98" s="37"/>
      <c r="F98" s="37"/>
      <c r="G98" s="37"/>
      <c r="H98" s="37"/>
      <c r="I98" s="37"/>
      <c r="J98" s="107">
        <f>J124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129</v>
      </c>
    </row>
    <row r="99" s="9" customFormat="1" ht="24.96" customHeight="1">
      <c r="A99" s="9"/>
      <c r="B99" s="185"/>
      <c r="C99" s="186"/>
      <c r="D99" s="187" t="s">
        <v>767</v>
      </c>
      <c r="E99" s="188"/>
      <c r="F99" s="188"/>
      <c r="G99" s="188"/>
      <c r="H99" s="188"/>
      <c r="I99" s="188"/>
      <c r="J99" s="189">
        <f>J125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5"/>
      <c r="C100" s="186"/>
      <c r="D100" s="187" t="s">
        <v>768</v>
      </c>
      <c r="E100" s="188"/>
      <c r="F100" s="188"/>
      <c r="G100" s="188"/>
      <c r="H100" s="188"/>
      <c r="I100" s="188"/>
      <c r="J100" s="189">
        <f>J126</f>
        <v>0</v>
      </c>
      <c r="K100" s="186"/>
      <c r="L100" s="19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1"/>
      <c r="C101" s="130"/>
      <c r="D101" s="192" t="s">
        <v>769</v>
      </c>
      <c r="E101" s="193"/>
      <c r="F101" s="193"/>
      <c r="G101" s="193"/>
      <c r="H101" s="193"/>
      <c r="I101" s="193"/>
      <c r="J101" s="194">
        <f>J127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5"/>
      <c r="C102" s="186"/>
      <c r="D102" s="187" t="s">
        <v>770</v>
      </c>
      <c r="E102" s="188"/>
      <c r="F102" s="188"/>
      <c r="G102" s="188"/>
      <c r="H102" s="188"/>
      <c r="I102" s="188"/>
      <c r="J102" s="189">
        <f>J155</f>
        <v>0</v>
      </c>
      <c r="K102" s="186"/>
      <c r="L102" s="19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141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" customHeight="1">
      <c r="A112" s="35"/>
      <c r="B112" s="36"/>
      <c r="C112" s="37"/>
      <c r="D112" s="37"/>
      <c r="E112" s="180" t="str">
        <f>E7</f>
        <v>Oprava PZS na přejezdu P2156 v km 101,296 a PZS P2157 v km 102,845 úseku Lenešice - Břvany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1" customFormat="1" ht="12" customHeight="1">
      <c r="B113" s="18"/>
      <c r="C113" s="29" t="s">
        <v>120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="2" customFormat="1" ht="14.4" customHeight="1">
      <c r="A114" s="35"/>
      <c r="B114" s="36"/>
      <c r="C114" s="37"/>
      <c r="D114" s="37"/>
      <c r="E114" s="180" t="s">
        <v>121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122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4.4" customHeight="1">
      <c r="A116" s="35"/>
      <c r="B116" s="36"/>
      <c r="C116" s="37"/>
      <c r="D116" s="37"/>
      <c r="E116" s="73" t="str">
        <f>E11</f>
        <v>02 - Stavební část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22</v>
      </c>
      <c r="D118" s="37"/>
      <c r="E118" s="37"/>
      <c r="F118" s="24" t="str">
        <f>F14</f>
        <v xml:space="preserve"> </v>
      </c>
      <c r="G118" s="37"/>
      <c r="H118" s="37"/>
      <c r="I118" s="29" t="s">
        <v>24</v>
      </c>
      <c r="J118" s="76" t="str">
        <f>IF(J14="","",J14)</f>
        <v>2. 11. 2020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6" customHeight="1">
      <c r="A120" s="35"/>
      <c r="B120" s="36"/>
      <c r="C120" s="29" t="s">
        <v>26</v>
      </c>
      <c r="D120" s="37"/>
      <c r="E120" s="37"/>
      <c r="F120" s="24" t="str">
        <f>E17</f>
        <v>Správa železnic, státní organizace</v>
      </c>
      <c r="G120" s="37"/>
      <c r="H120" s="37"/>
      <c r="I120" s="29" t="s">
        <v>34</v>
      </c>
      <c r="J120" s="33" t="str">
        <f>E23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6" customHeight="1">
      <c r="A121" s="35"/>
      <c r="B121" s="36"/>
      <c r="C121" s="29" t="s">
        <v>32</v>
      </c>
      <c r="D121" s="37"/>
      <c r="E121" s="37"/>
      <c r="F121" s="24" t="str">
        <f>IF(E20="","",E20)</f>
        <v>Vyplň údaj</v>
      </c>
      <c r="G121" s="37"/>
      <c r="H121" s="37"/>
      <c r="I121" s="29" t="s">
        <v>36</v>
      </c>
      <c r="J121" s="33" t="str">
        <f>E26</f>
        <v>Žitný David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96"/>
      <c r="B123" s="197"/>
      <c r="C123" s="198" t="s">
        <v>142</v>
      </c>
      <c r="D123" s="199" t="s">
        <v>64</v>
      </c>
      <c r="E123" s="199" t="s">
        <v>60</v>
      </c>
      <c r="F123" s="199" t="s">
        <v>61</v>
      </c>
      <c r="G123" s="199" t="s">
        <v>143</v>
      </c>
      <c r="H123" s="199" t="s">
        <v>144</v>
      </c>
      <c r="I123" s="199" t="s">
        <v>145</v>
      </c>
      <c r="J123" s="199" t="s">
        <v>127</v>
      </c>
      <c r="K123" s="200" t="s">
        <v>146</v>
      </c>
      <c r="L123" s="201"/>
      <c r="M123" s="97" t="s">
        <v>1</v>
      </c>
      <c r="N123" s="98" t="s">
        <v>43</v>
      </c>
      <c r="O123" s="98" t="s">
        <v>147</v>
      </c>
      <c r="P123" s="98" t="s">
        <v>148</v>
      </c>
      <c r="Q123" s="98" t="s">
        <v>149</v>
      </c>
      <c r="R123" s="98" t="s">
        <v>150</v>
      </c>
      <c r="S123" s="98" t="s">
        <v>151</v>
      </c>
      <c r="T123" s="99" t="s">
        <v>152</v>
      </c>
      <c r="U123" s="196"/>
      <c r="V123" s="196"/>
      <c r="W123" s="196"/>
      <c r="X123" s="196"/>
      <c r="Y123" s="196"/>
      <c r="Z123" s="196"/>
      <c r="AA123" s="196"/>
      <c r="AB123" s="196"/>
      <c r="AC123" s="196"/>
      <c r="AD123" s="196"/>
      <c r="AE123" s="196"/>
    </row>
    <row r="124" s="2" customFormat="1" ht="22.8" customHeight="1">
      <c r="A124" s="35"/>
      <c r="B124" s="36"/>
      <c r="C124" s="104" t="s">
        <v>153</v>
      </c>
      <c r="D124" s="37"/>
      <c r="E124" s="37"/>
      <c r="F124" s="37"/>
      <c r="G124" s="37"/>
      <c r="H124" s="37"/>
      <c r="I124" s="37"/>
      <c r="J124" s="202">
        <f>BK124</f>
        <v>0</v>
      </c>
      <c r="K124" s="37"/>
      <c r="L124" s="41"/>
      <c r="M124" s="100"/>
      <c r="N124" s="203"/>
      <c r="O124" s="101"/>
      <c r="P124" s="204">
        <f>P125+P126+P155</f>
        <v>0</v>
      </c>
      <c r="Q124" s="101"/>
      <c r="R124" s="204">
        <f>R125+R126+R155</f>
        <v>201.34942599999999</v>
      </c>
      <c r="S124" s="101"/>
      <c r="T124" s="205">
        <f>T125+T126+T155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78</v>
      </c>
      <c r="AU124" s="14" t="s">
        <v>129</v>
      </c>
      <c r="BK124" s="206">
        <f>BK125+BK126+BK155</f>
        <v>0</v>
      </c>
    </row>
    <row r="125" s="12" customFormat="1" ht="25.92" customHeight="1">
      <c r="A125" s="12"/>
      <c r="B125" s="207"/>
      <c r="C125" s="208"/>
      <c r="D125" s="209" t="s">
        <v>78</v>
      </c>
      <c r="E125" s="210" t="s">
        <v>771</v>
      </c>
      <c r="F125" s="210" t="s">
        <v>772</v>
      </c>
      <c r="G125" s="208"/>
      <c r="H125" s="208"/>
      <c r="I125" s="211"/>
      <c r="J125" s="212">
        <f>BK125</f>
        <v>0</v>
      </c>
      <c r="K125" s="208"/>
      <c r="L125" s="213"/>
      <c r="M125" s="214"/>
      <c r="N125" s="215"/>
      <c r="O125" s="215"/>
      <c r="P125" s="216">
        <v>0</v>
      </c>
      <c r="Q125" s="215"/>
      <c r="R125" s="216">
        <v>0</v>
      </c>
      <c r="S125" s="215"/>
      <c r="T125" s="217"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8" t="s">
        <v>86</v>
      </c>
      <c r="AT125" s="219" t="s">
        <v>78</v>
      </c>
      <c r="AU125" s="219" t="s">
        <v>79</v>
      </c>
      <c r="AY125" s="218" t="s">
        <v>156</v>
      </c>
      <c r="BK125" s="220">
        <v>0</v>
      </c>
    </row>
    <row r="126" s="12" customFormat="1" ht="25.92" customHeight="1">
      <c r="A126" s="12"/>
      <c r="B126" s="207"/>
      <c r="C126" s="208"/>
      <c r="D126" s="209" t="s">
        <v>78</v>
      </c>
      <c r="E126" s="210" t="s">
        <v>157</v>
      </c>
      <c r="F126" s="210" t="s">
        <v>773</v>
      </c>
      <c r="G126" s="208"/>
      <c r="H126" s="208"/>
      <c r="I126" s="211"/>
      <c r="J126" s="212">
        <f>BK126</f>
        <v>0</v>
      </c>
      <c r="K126" s="208"/>
      <c r="L126" s="213"/>
      <c r="M126" s="214"/>
      <c r="N126" s="215"/>
      <c r="O126" s="215"/>
      <c r="P126" s="216">
        <f>P127</f>
        <v>0</v>
      </c>
      <c r="Q126" s="215"/>
      <c r="R126" s="216">
        <f>R127</f>
        <v>201.34942599999999</v>
      </c>
      <c r="S126" s="215"/>
      <c r="T126" s="217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8" t="s">
        <v>166</v>
      </c>
      <c r="AT126" s="219" t="s">
        <v>78</v>
      </c>
      <c r="AU126" s="219" t="s">
        <v>79</v>
      </c>
      <c r="AY126" s="218" t="s">
        <v>156</v>
      </c>
      <c r="BK126" s="220">
        <f>BK127</f>
        <v>0</v>
      </c>
    </row>
    <row r="127" s="12" customFormat="1" ht="22.8" customHeight="1">
      <c r="A127" s="12"/>
      <c r="B127" s="207"/>
      <c r="C127" s="208"/>
      <c r="D127" s="209" t="s">
        <v>78</v>
      </c>
      <c r="E127" s="244" t="s">
        <v>774</v>
      </c>
      <c r="F127" s="244" t="s">
        <v>775</v>
      </c>
      <c r="G127" s="208"/>
      <c r="H127" s="208"/>
      <c r="I127" s="211"/>
      <c r="J127" s="245">
        <f>BK127</f>
        <v>0</v>
      </c>
      <c r="K127" s="208"/>
      <c r="L127" s="213"/>
      <c r="M127" s="214"/>
      <c r="N127" s="215"/>
      <c r="O127" s="215"/>
      <c r="P127" s="216">
        <f>SUM(P128:P154)</f>
        <v>0</v>
      </c>
      <c r="Q127" s="215"/>
      <c r="R127" s="216">
        <f>SUM(R128:R154)</f>
        <v>201.34942599999999</v>
      </c>
      <c r="S127" s="215"/>
      <c r="T127" s="217">
        <f>SUM(T128:T154)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8" t="s">
        <v>166</v>
      </c>
      <c r="AT127" s="219" t="s">
        <v>78</v>
      </c>
      <c r="AU127" s="219" t="s">
        <v>86</v>
      </c>
      <c r="AY127" s="218" t="s">
        <v>156</v>
      </c>
      <c r="BK127" s="220">
        <f>SUM(BK128:BK154)</f>
        <v>0</v>
      </c>
    </row>
    <row r="128" s="2" customFormat="1" ht="22.2" customHeight="1">
      <c r="A128" s="35"/>
      <c r="B128" s="36"/>
      <c r="C128" s="235" t="s">
        <v>86</v>
      </c>
      <c r="D128" s="235" t="s">
        <v>214</v>
      </c>
      <c r="E128" s="236" t="s">
        <v>776</v>
      </c>
      <c r="F128" s="237" t="s">
        <v>777</v>
      </c>
      <c r="G128" s="238" t="s">
        <v>329</v>
      </c>
      <c r="H128" s="239">
        <v>2.395</v>
      </c>
      <c r="I128" s="240"/>
      <c r="J128" s="241">
        <f>ROUND(I128*H128,2)</f>
        <v>0</v>
      </c>
      <c r="K128" s="237" t="s">
        <v>778</v>
      </c>
      <c r="L128" s="41"/>
      <c r="M128" s="242" t="s">
        <v>1</v>
      </c>
      <c r="N128" s="243" t="s">
        <v>44</v>
      </c>
      <c r="O128" s="88"/>
      <c r="P128" s="231">
        <f>O128*H128</f>
        <v>0</v>
      </c>
      <c r="Q128" s="231">
        <v>0.0088000000000000005</v>
      </c>
      <c r="R128" s="231">
        <f>Q128*H128</f>
        <v>0.021076000000000001</v>
      </c>
      <c r="S128" s="231">
        <v>0</v>
      </c>
      <c r="T128" s="23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3" t="s">
        <v>86</v>
      </c>
      <c r="AT128" s="233" t="s">
        <v>214</v>
      </c>
      <c r="AU128" s="233" t="s">
        <v>89</v>
      </c>
      <c r="AY128" s="14" t="s">
        <v>156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4" t="s">
        <v>86</v>
      </c>
      <c r="BK128" s="234">
        <f>ROUND(I128*H128,2)</f>
        <v>0</v>
      </c>
      <c r="BL128" s="14" t="s">
        <v>86</v>
      </c>
      <c r="BM128" s="233" t="s">
        <v>779</v>
      </c>
    </row>
    <row r="129" s="2" customFormat="1">
      <c r="A129" s="35"/>
      <c r="B129" s="36"/>
      <c r="C129" s="37"/>
      <c r="D129" s="251" t="s">
        <v>780</v>
      </c>
      <c r="E129" s="37"/>
      <c r="F129" s="252" t="s">
        <v>781</v>
      </c>
      <c r="G129" s="37"/>
      <c r="H129" s="37"/>
      <c r="I129" s="253"/>
      <c r="J129" s="37"/>
      <c r="K129" s="37"/>
      <c r="L129" s="41"/>
      <c r="M129" s="254"/>
      <c r="N129" s="255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780</v>
      </c>
      <c r="AU129" s="14" t="s">
        <v>89</v>
      </c>
    </row>
    <row r="130" s="2" customFormat="1" ht="57.6" customHeight="1">
      <c r="A130" s="35"/>
      <c r="B130" s="36"/>
      <c r="C130" s="235" t="s">
        <v>89</v>
      </c>
      <c r="D130" s="235" t="s">
        <v>214</v>
      </c>
      <c r="E130" s="236" t="s">
        <v>782</v>
      </c>
      <c r="F130" s="237" t="s">
        <v>783</v>
      </c>
      <c r="G130" s="238" t="s">
        <v>160</v>
      </c>
      <c r="H130" s="239">
        <v>1526</v>
      </c>
      <c r="I130" s="240"/>
      <c r="J130" s="241">
        <f>ROUND(I130*H130,2)</f>
        <v>0</v>
      </c>
      <c r="K130" s="237" t="s">
        <v>778</v>
      </c>
      <c r="L130" s="41"/>
      <c r="M130" s="242" t="s">
        <v>1</v>
      </c>
      <c r="N130" s="243" t="s">
        <v>44</v>
      </c>
      <c r="O130" s="88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3" t="s">
        <v>86</v>
      </c>
      <c r="AT130" s="233" t="s">
        <v>214</v>
      </c>
      <c r="AU130" s="233" t="s">
        <v>89</v>
      </c>
      <c r="AY130" s="14" t="s">
        <v>156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4" t="s">
        <v>86</v>
      </c>
      <c r="BK130" s="234">
        <f>ROUND(I130*H130,2)</f>
        <v>0</v>
      </c>
      <c r="BL130" s="14" t="s">
        <v>86</v>
      </c>
      <c r="BM130" s="233" t="s">
        <v>784</v>
      </c>
    </row>
    <row r="131" s="2" customFormat="1">
      <c r="A131" s="35"/>
      <c r="B131" s="36"/>
      <c r="C131" s="37"/>
      <c r="D131" s="251" t="s">
        <v>780</v>
      </c>
      <c r="E131" s="37"/>
      <c r="F131" s="252" t="s">
        <v>785</v>
      </c>
      <c r="G131" s="37"/>
      <c r="H131" s="37"/>
      <c r="I131" s="253"/>
      <c r="J131" s="37"/>
      <c r="K131" s="37"/>
      <c r="L131" s="41"/>
      <c r="M131" s="254"/>
      <c r="N131" s="255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780</v>
      </c>
      <c r="AU131" s="14" t="s">
        <v>89</v>
      </c>
    </row>
    <row r="132" s="2" customFormat="1" ht="57.6" customHeight="1">
      <c r="A132" s="35"/>
      <c r="B132" s="36"/>
      <c r="C132" s="235" t="s">
        <v>166</v>
      </c>
      <c r="D132" s="235" t="s">
        <v>214</v>
      </c>
      <c r="E132" s="236" t="s">
        <v>786</v>
      </c>
      <c r="F132" s="237" t="s">
        <v>787</v>
      </c>
      <c r="G132" s="238" t="s">
        <v>160</v>
      </c>
      <c r="H132" s="239">
        <v>869</v>
      </c>
      <c r="I132" s="240"/>
      <c r="J132" s="241">
        <f>ROUND(I132*H132,2)</f>
        <v>0</v>
      </c>
      <c r="K132" s="237" t="s">
        <v>778</v>
      </c>
      <c r="L132" s="41"/>
      <c r="M132" s="242" t="s">
        <v>1</v>
      </c>
      <c r="N132" s="243" t="s">
        <v>44</v>
      </c>
      <c r="O132" s="88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3" t="s">
        <v>86</v>
      </c>
      <c r="AT132" s="233" t="s">
        <v>214</v>
      </c>
      <c r="AU132" s="233" t="s">
        <v>89</v>
      </c>
      <c r="AY132" s="14" t="s">
        <v>156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4" t="s">
        <v>86</v>
      </c>
      <c r="BK132" s="234">
        <f>ROUND(I132*H132,2)</f>
        <v>0</v>
      </c>
      <c r="BL132" s="14" t="s">
        <v>86</v>
      </c>
      <c r="BM132" s="233" t="s">
        <v>788</v>
      </c>
    </row>
    <row r="133" s="2" customFormat="1">
      <c r="A133" s="35"/>
      <c r="B133" s="36"/>
      <c r="C133" s="37"/>
      <c r="D133" s="251" t="s">
        <v>780</v>
      </c>
      <c r="E133" s="37"/>
      <c r="F133" s="252" t="s">
        <v>785</v>
      </c>
      <c r="G133" s="37"/>
      <c r="H133" s="37"/>
      <c r="I133" s="253"/>
      <c r="J133" s="37"/>
      <c r="K133" s="37"/>
      <c r="L133" s="41"/>
      <c r="M133" s="254"/>
      <c r="N133" s="255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780</v>
      </c>
      <c r="AU133" s="14" t="s">
        <v>89</v>
      </c>
    </row>
    <row r="134" s="2" customFormat="1" ht="34.8" customHeight="1">
      <c r="A134" s="35"/>
      <c r="B134" s="36"/>
      <c r="C134" s="235" t="s">
        <v>170</v>
      </c>
      <c r="D134" s="235" t="s">
        <v>214</v>
      </c>
      <c r="E134" s="236" t="s">
        <v>789</v>
      </c>
      <c r="F134" s="237" t="s">
        <v>790</v>
      </c>
      <c r="G134" s="238" t="s">
        <v>791</v>
      </c>
      <c r="H134" s="239">
        <v>431</v>
      </c>
      <c r="I134" s="240"/>
      <c r="J134" s="241">
        <f>ROUND(I134*H134,2)</f>
        <v>0</v>
      </c>
      <c r="K134" s="237" t="s">
        <v>778</v>
      </c>
      <c r="L134" s="41"/>
      <c r="M134" s="242" t="s">
        <v>1</v>
      </c>
      <c r="N134" s="243" t="s">
        <v>44</v>
      </c>
      <c r="O134" s="88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3" t="s">
        <v>86</v>
      </c>
      <c r="AT134" s="233" t="s">
        <v>214</v>
      </c>
      <c r="AU134" s="233" t="s">
        <v>89</v>
      </c>
      <c r="AY134" s="14" t="s">
        <v>156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4" t="s">
        <v>86</v>
      </c>
      <c r="BK134" s="234">
        <f>ROUND(I134*H134,2)</f>
        <v>0</v>
      </c>
      <c r="BL134" s="14" t="s">
        <v>86</v>
      </c>
      <c r="BM134" s="233" t="s">
        <v>792</v>
      </c>
    </row>
    <row r="135" s="2" customFormat="1">
      <c r="A135" s="35"/>
      <c r="B135" s="36"/>
      <c r="C135" s="37"/>
      <c r="D135" s="251" t="s">
        <v>780</v>
      </c>
      <c r="E135" s="37"/>
      <c r="F135" s="252" t="s">
        <v>793</v>
      </c>
      <c r="G135" s="37"/>
      <c r="H135" s="37"/>
      <c r="I135" s="253"/>
      <c r="J135" s="37"/>
      <c r="K135" s="37"/>
      <c r="L135" s="41"/>
      <c r="M135" s="254"/>
      <c r="N135" s="255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780</v>
      </c>
      <c r="AU135" s="14" t="s">
        <v>89</v>
      </c>
    </row>
    <row r="136" s="2" customFormat="1" ht="22.2" customHeight="1">
      <c r="A136" s="35"/>
      <c r="B136" s="36"/>
      <c r="C136" s="235" t="s">
        <v>174</v>
      </c>
      <c r="D136" s="235" t="s">
        <v>214</v>
      </c>
      <c r="E136" s="236" t="s">
        <v>794</v>
      </c>
      <c r="F136" s="237" t="s">
        <v>795</v>
      </c>
      <c r="G136" s="238" t="s">
        <v>791</v>
      </c>
      <c r="H136" s="239">
        <v>450</v>
      </c>
      <c r="I136" s="240"/>
      <c r="J136" s="241">
        <f>ROUND(I136*H136,2)</f>
        <v>0</v>
      </c>
      <c r="K136" s="237" t="s">
        <v>778</v>
      </c>
      <c r="L136" s="41"/>
      <c r="M136" s="242" t="s">
        <v>1</v>
      </c>
      <c r="N136" s="243" t="s">
        <v>44</v>
      </c>
      <c r="O136" s="88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3" t="s">
        <v>86</v>
      </c>
      <c r="AT136" s="233" t="s">
        <v>214</v>
      </c>
      <c r="AU136" s="233" t="s">
        <v>89</v>
      </c>
      <c r="AY136" s="14" t="s">
        <v>156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4" t="s">
        <v>86</v>
      </c>
      <c r="BK136" s="234">
        <f>ROUND(I136*H136,2)</f>
        <v>0</v>
      </c>
      <c r="BL136" s="14" t="s">
        <v>86</v>
      </c>
      <c r="BM136" s="233" t="s">
        <v>796</v>
      </c>
    </row>
    <row r="137" s="2" customFormat="1">
      <c r="A137" s="35"/>
      <c r="B137" s="36"/>
      <c r="C137" s="37"/>
      <c r="D137" s="251" t="s">
        <v>780</v>
      </c>
      <c r="E137" s="37"/>
      <c r="F137" s="252" t="s">
        <v>793</v>
      </c>
      <c r="G137" s="37"/>
      <c r="H137" s="37"/>
      <c r="I137" s="253"/>
      <c r="J137" s="37"/>
      <c r="K137" s="37"/>
      <c r="L137" s="41"/>
      <c r="M137" s="254"/>
      <c r="N137" s="255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780</v>
      </c>
      <c r="AU137" s="14" t="s">
        <v>89</v>
      </c>
    </row>
    <row r="138" s="2" customFormat="1" ht="45" customHeight="1">
      <c r="A138" s="35"/>
      <c r="B138" s="36"/>
      <c r="C138" s="235" t="s">
        <v>178</v>
      </c>
      <c r="D138" s="235" t="s">
        <v>214</v>
      </c>
      <c r="E138" s="236" t="s">
        <v>797</v>
      </c>
      <c r="F138" s="237" t="s">
        <v>798</v>
      </c>
      <c r="G138" s="238" t="s">
        <v>791</v>
      </c>
      <c r="H138" s="239">
        <v>520</v>
      </c>
      <c r="I138" s="240"/>
      <c r="J138" s="241">
        <f>ROUND(I138*H138,2)</f>
        <v>0</v>
      </c>
      <c r="K138" s="237" t="s">
        <v>778</v>
      </c>
      <c r="L138" s="41"/>
      <c r="M138" s="242" t="s">
        <v>1</v>
      </c>
      <c r="N138" s="243" t="s">
        <v>44</v>
      </c>
      <c r="O138" s="88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3" t="s">
        <v>86</v>
      </c>
      <c r="AT138" s="233" t="s">
        <v>214</v>
      </c>
      <c r="AU138" s="233" t="s">
        <v>89</v>
      </c>
      <c r="AY138" s="14" t="s">
        <v>156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4" t="s">
        <v>86</v>
      </c>
      <c r="BK138" s="234">
        <f>ROUND(I138*H138,2)</f>
        <v>0</v>
      </c>
      <c r="BL138" s="14" t="s">
        <v>86</v>
      </c>
      <c r="BM138" s="233" t="s">
        <v>799</v>
      </c>
    </row>
    <row r="139" s="2" customFormat="1">
      <c r="A139" s="35"/>
      <c r="B139" s="36"/>
      <c r="C139" s="37"/>
      <c r="D139" s="251" t="s">
        <v>780</v>
      </c>
      <c r="E139" s="37"/>
      <c r="F139" s="252" t="s">
        <v>793</v>
      </c>
      <c r="G139" s="37"/>
      <c r="H139" s="37"/>
      <c r="I139" s="253"/>
      <c r="J139" s="37"/>
      <c r="K139" s="37"/>
      <c r="L139" s="41"/>
      <c r="M139" s="254"/>
      <c r="N139" s="255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780</v>
      </c>
      <c r="AU139" s="14" t="s">
        <v>89</v>
      </c>
    </row>
    <row r="140" s="2" customFormat="1" ht="34.8" customHeight="1">
      <c r="A140" s="35"/>
      <c r="B140" s="36"/>
      <c r="C140" s="235" t="s">
        <v>182</v>
      </c>
      <c r="D140" s="235" t="s">
        <v>214</v>
      </c>
      <c r="E140" s="236" t="s">
        <v>800</v>
      </c>
      <c r="F140" s="237" t="s">
        <v>801</v>
      </c>
      <c r="G140" s="238" t="s">
        <v>160</v>
      </c>
      <c r="H140" s="239">
        <v>2395</v>
      </c>
      <c r="I140" s="240"/>
      <c r="J140" s="241">
        <f>ROUND(I140*H140,2)</f>
        <v>0</v>
      </c>
      <c r="K140" s="237" t="s">
        <v>778</v>
      </c>
      <c r="L140" s="41"/>
      <c r="M140" s="242" t="s">
        <v>1</v>
      </c>
      <c r="N140" s="243" t="s">
        <v>44</v>
      </c>
      <c r="O140" s="88"/>
      <c r="P140" s="231">
        <f>O140*H140</f>
        <v>0</v>
      </c>
      <c r="Q140" s="231">
        <v>9.0000000000000006E-05</v>
      </c>
      <c r="R140" s="231">
        <f>Q140*H140</f>
        <v>0.21555000000000002</v>
      </c>
      <c r="S140" s="231">
        <v>0</v>
      </c>
      <c r="T140" s="23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3" t="s">
        <v>86</v>
      </c>
      <c r="AT140" s="233" t="s">
        <v>214</v>
      </c>
      <c r="AU140" s="233" t="s">
        <v>89</v>
      </c>
      <c r="AY140" s="14" t="s">
        <v>156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4" t="s">
        <v>86</v>
      </c>
      <c r="BK140" s="234">
        <f>ROUND(I140*H140,2)</f>
        <v>0</v>
      </c>
      <c r="BL140" s="14" t="s">
        <v>86</v>
      </c>
      <c r="BM140" s="233" t="s">
        <v>802</v>
      </c>
    </row>
    <row r="141" s="2" customFormat="1" ht="22.2" customHeight="1">
      <c r="A141" s="35"/>
      <c r="B141" s="36"/>
      <c r="C141" s="235" t="s">
        <v>186</v>
      </c>
      <c r="D141" s="235" t="s">
        <v>214</v>
      </c>
      <c r="E141" s="236" t="s">
        <v>803</v>
      </c>
      <c r="F141" s="237" t="s">
        <v>804</v>
      </c>
      <c r="G141" s="238" t="s">
        <v>160</v>
      </c>
      <c r="H141" s="239">
        <v>869</v>
      </c>
      <c r="I141" s="240"/>
      <c r="J141" s="241">
        <f>ROUND(I141*H141,2)</f>
        <v>0</v>
      </c>
      <c r="K141" s="237" t="s">
        <v>778</v>
      </c>
      <c r="L141" s="41"/>
      <c r="M141" s="242" t="s">
        <v>1</v>
      </c>
      <c r="N141" s="243" t="s">
        <v>44</v>
      </c>
      <c r="O141" s="88"/>
      <c r="P141" s="231">
        <f>O141*H141</f>
        <v>0</v>
      </c>
      <c r="Q141" s="231">
        <v>0.01435</v>
      </c>
      <c r="R141" s="231">
        <f>Q141*H141</f>
        <v>12.47015</v>
      </c>
      <c r="S141" s="231">
        <v>0</v>
      </c>
      <c r="T141" s="23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3" t="s">
        <v>86</v>
      </c>
      <c r="AT141" s="233" t="s">
        <v>214</v>
      </c>
      <c r="AU141" s="233" t="s">
        <v>89</v>
      </c>
      <c r="AY141" s="14" t="s">
        <v>156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4" t="s">
        <v>86</v>
      </c>
      <c r="BK141" s="234">
        <f>ROUND(I141*H141,2)</f>
        <v>0</v>
      </c>
      <c r="BL141" s="14" t="s">
        <v>86</v>
      </c>
      <c r="BM141" s="233" t="s">
        <v>805</v>
      </c>
    </row>
    <row r="142" s="2" customFormat="1" ht="45" customHeight="1">
      <c r="A142" s="35"/>
      <c r="B142" s="36"/>
      <c r="C142" s="235" t="s">
        <v>190</v>
      </c>
      <c r="D142" s="235" t="s">
        <v>214</v>
      </c>
      <c r="E142" s="236" t="s">
        <v>806</v>
      </c>
      <c r="F142" s="237" t="s">
        <v>807</v>
      </c>
      <c r="G142" s="238" t="s">
        <v>808</v>
      </c>
      <c r="H142" s="239">
        <v>26.899999999999999</v>
      </c>
      <c r="I142" s="240"/>
      <c r="J142" s="241">
        <f>ROUND(I142*H142,2)</f>
        <v>0</v>
      </c>
      <c r="K142" s="237" t="s">
        <v>778</v>
      </c>
      <c r="L142" s="41"/>
      <c r="M142" s="242" t="s">
        <v>1</v>
      </c>
      <c r="N142" s="243" t="s">
        <v>44</v>
      </c>
      <c r="O142" s="88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3" t="s">
        <v>285</v>
      </c>
      <c r="AT142" s="233" t="s">
        <v>214</v>
      </c>
      <c r="AU142" s="233" t="s">
        <v>89</v>
      </c>
      <c r="AY142" s="14" t="s">
        <v>156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4" t="s">
        <v>86</v>
      </c>
      <c r="BK142" s="234">
        <f>ROUND(I142*H142,2)</f>
        <v>0</v>
      </c>
      <c r="BL142" s="14" t="s">
        <v>285</v>
      </c>
      <c r="BM142" s="233" t="s">
        <v>809</v>
      </c>
    </row>
    <row r="143" s="2" customFormat="1">
      <c r="A143" s="35"/>
      <c r="B143" s="36"/>
      <c r="C143" s="37"/>
      <c r="D143" s="251" t="s">
        <v>780</v>
      </c>
      <c r="E143" s="37"/>
      <c r="F143" s="252" t="s">
        <v>785</v>
      </c>
      <c r="G143" s="37"/>
      <c r="H143" s="37"/>
      <c r="I143" s="253"/>
      <c r="J143" s="37"/>
      <c r="K143" s="37"/>
      <c r="L143" s="41"/>
      <c r="M143" s="254"/>
      <c r="N143" s="255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780</v>
      </c>
      <c r="AU143" s="14" t="s">
        <v>89</v>
      </c>
    </row>
    <row r="144" s="2" customFormat="1" ht="34.8" customHeight="1">
      <c r="A144" s="35"/>
      <c r="B144" s="36"/>
      <c r="C144" s="235" t="s">
        <v>194</v>
      </c>
      <c r="D144" s="235" t="s">
        <v>214</v>
      </c>
      <c r="E144" s="236" t="s">
        <v>810</v>
      </c>
      <c r="F144" s="237" t="s">
        <v>811</v>
      </c>
      <c r="G144" s="238" t="s">
        <v>160</v>
      </c>
      <c r="H144" s="239">
        <v>2395</v>
      </c>
      <c r="I144" s="240"/>
      <c r="J144" s="241">
        <f>ROUND(I144*H144,2)</f>
        <v>0</v>
      </c>
      <c r="K144" s="237" t="s">
        <v>778</v>
      </c>
      <c r="L144" s="41"/>
      <c r="M144" s="242" t="s">
        <v>1</v>
      </c>
      <c r="N144" s="243" t="s">
        <v>44</v>
      </c>
      <c r="O144" s="88"/>
      <c r="P144" s="231">
        <f>O144*H144</f>
        <v>0</v>
      </c>
      <c r="Q144" s="231">
        <v>0.078070000000000001</v>
      </c>
      <c r="R144" s="231">
        <f>Q144*H144</f>
        <v>186.97765000000001</v>
      </c>
      <c r="S144" s="231">
        <v>0</v>
      </c>
      <c r="T144" s="23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3" t="s">
        <v>285</v>
      </c>
      <c r="AT144" s="233" t="s">
        <v>214</v>
      </c>
      <c r="AU144" s="233" t="s">
        <v>89</v>
      </c>
      <c r="AY144" s="14" t="s">
        <v>156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4" t="s">
        <v>86</v>
      </c>
      <c r="BK144" s="234">
        <f>ROUND(I144*H144,2)</f>
        <v>0</v>
      </c>
      <c r="BL144" s="14" t="s">
        <v>285</v>
      </c>
      <c r="BM144" s="233" t="s">
        <v>812</v>
      </c>
    </row>
    <row r="145" s="2" customFormat="1">
      <c r="A145" s="35"/>
      <c r="B145" s="36"/>
      <c r="C145" s="37"/>
      <c r="D145" s="251" t="s">
        <v>780</v>
      </c>
      <c r="E145" s="37"/>
      <c r="F145" s="252" t="s">
        <v>813</v>
      </c>
      <c r="G145" s="37"/>
      <c r="H145" s="37"/>
      <c r="I145" s="253"/>
      <c r="J145" s="37"/>
      <c r="K145" s="37"/>
      <c r="L145" s="41"/>
      <c r="M145" s="254"/>
      <c r="N145" s="255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780</v>
      </c>
      <c r="AU145" s="14" t="s">
        <v>89</v>
      </c>
    </row>
    <row r="146" s="2" customFormat="1" ht="34.8" customHeight="1">
      <c r="A146" s="35"/>
      <c r="B146" s="36"/>
      <c r="C146" s="235" t="s">
        <v>198</v>
      </c>
      <c r="D146" s="235" t="s">
        <v>214</v>
      </c>
      <c r="E146" s="236" t="s">
        <v>814</v>
      </c>
      <c r="F146" s="237" t="s">
        <v>815</v>
      </c>
      <c r="G146" s="238" t="s">
        <v>160</v>
      </c>
      <c r="H146" s="239">
        <v>1526</v>
      </c>
      <c r="I146" s="240"/>
      <c r="J146" s="241">
        <f>ROUND(I146*H146,2)</f>
        <v>0</v>
      </c>
      <c r="K146" s="237" t="s">
        <v>778</v>
      </c>
      <c r="L146" s="41"/>
      <c r="M146" s="242" t="s">
        <v>1</v>
      </c>
      <c r="N146" s="243" t="s">
        <v>44</v>
      </c>
      <c r="O146" s="88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3" t="s">
        <v>86</v>
      </c>
      <c r="AT146" s="233" t="s">
        <v>214</v>
      </c>
      <c r="AU146" s="233" t="s">
        <v>89</v>
      </c>
      <c r="AY146" s="14" t="s">
        <v>156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4" t="s">
        <v>86</v>
      </c>
      <c r="BK146" s="234">
        <f>ROUND(I146*H146,2)</f>
        <v>0</v>
      </c>
      <c r="BL146" s="14" t="s">
        <v>86</v>
      </c>
      <c r="BM146" s="233" t="s">
        <v>816</v>
      </c>
    </row>
    <row r="147" s="2" customFormat="1" ht="34.8" customHeight="1">
      <c r="A147" s="35"/>
      <c r="B147" s="36"/>
      <c r="C147" s="235" t="s">
        <v>202</v>
      </c>
      <c r="D147" s="235" t="s">
        <v>214</v>
      </c>
      <c r="E147" s="236" t="s">
        <v>817</v>
      </c>
      <c r="F147" s="237" t="s">
        <v>818</v>
      </c>
      <c r="G147" s="238" t="s">
        <v>160</v>
      </c>
      <c r="H147" s="239">
        <v>869</v>
      </c>
      <c r="I147" s="240"/>
      <c r="J147" s="241">
        <f>ROUND(I147*H147,2)</f>
        <v>0</v>
      </c>
      <c r="K147" s="237" t="s">
        <v>778</v>
      </c>
      <c r="L147" s="41"/>
      <c r="M147" s="242" t="s">
        <v>1</v>
      </c>
      <c r="N147" s="243" t="s">
        <v>44</v>
      </c>
      <c r="O147" s="88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3" t="s">
        <v>86</v>
      </c>
      <c r="AT147" s="233" t="s">
        <v>214</v>
      </c>
      <c r="AU147" s="233" t="s">
        <v>89</v>
      </c>
      <c r="AY147" s="14" t="s">
        <v>156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4" t="s">
        <v>86</v>
      </c>
      <c r="BK147" s="234">
        <f>ROUND(I147*H147,2)</f>
        <v>0</v>
      </c>
      <c r="BL147" s="14" t="s">
        <v>86</v>
      </c>
      <c r="BM147" s="233" t="s">
        <v>819</v>
      </c>
    </row>
    <row r="148" s="2" customFormat="1" ht="34.8" customHeight="1">
      <c r="A148" s="35"/>
      <c r="B148" s="36"/>
      <c r="C148" s="235" t="s">
        <v>206</v>
      </c>
      <c r="D148" s="235" t="s">
        <v>214</v>
      </c>
      <c r="E148" s="236" t="s">
        <v>820</v>
      </c>
      <c r="F148" s="237" t="s">
        <v>821</v>
      </c>
      <c r="G148" s="238" t="s">
        <v>791</v>
      </c>
      <c r="H148" s="239">
        <v>1502</v>
      </c>
      <c r="I148" s="240"/>
      <c r="J148" s="241">
        <f>ROUND(I148*H148,2)</f>
        <v>0</v>
      </c>
      <c r="K148" s="237" t="s">
        <v>778</v>
      </c>
      <c r="L148" s="41"/>
      <c r="M148" s="242" t="s">
        <v>1</v>
      </c>
      <c r="N148" s="243" t="s">
        <v>44</v>
      </c>
      <c r="O148" s="88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3" t="s">
        <v>86</v>
      </c>
      <c r="AT148" s="233" t="s">
        <v>214</v>
      </c>
      <c r="AU148" s="233" t="s">
        <v>89</v>
      </c>
      <c r="AY148" s="14" t="s">
        <v>156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4" t="s">
        <v>86</v>
      </c>
      <c r="BK148" s="234">
        <f>ROUND(I148*H148,2)</f>
        <v>0</v>
      </c>
      <c r="BL148" s="14" t="s">
        <v>86</v>
      </c>
      <c r="BM148" s="233" t="s">
        <v>822</v>
      </c>
    </row>
    <row r="149" s="2" customFormat="1">
      <c r="A149" s="35"/>
      <c r="B149" s="36"/>
      <c r="C149" s="37"/>
      <c r="D149" s="251" t="s">
        <v>780</v>
      </c>
      <c r="E149" s="37"/>
      <c r="F149" s="252" t="s">
        <v>823</v>
      </c>
      <c r="G149" s="37"/>
      <c r="H149" s="37"/>
      <c r="I149" s="253"/>
      <c r="J149" s="37"/>
      <c r="K149" s="37"/>
      <c r="L149" s="41"/>
      <c r="M149" s="254"/>
      <c r="N149" s="255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780</v>
      </c>
      <c r="AU149" s="14" t="s">
        <v>89</v>
      </c>
    </row>
    <row r="150" s="2" customFormat="1" ht="45" customHeight="1">
      <c r="A150" s="35"/>
      <c r="B150" s="36"/>
      <c r="C150" s="235" t="s">
        <v>210</v>
      </c>
      <c r="D150" s="235" t="s">
        <v>214</v>
      </c>
      <c r="E150" s="236" t="s">
        <v>824</v>
      </c>
      <c r="F150" s="237" t="s">
        <v>825</v>
      </c>
      <c r="G150" s="238" t="s">
        <v>160</v>
      </c>
      <c r="H150" s="239">
        <v>50</v>
      </c>
      <c r="I150" s="240"/>
      <c r="J150" s="241">
        <f>ROUND(I150*H150,2)</f>
        <v>0</v>
      </c>
      <c r="K150" s="237" t="s">
        <v>778</v>
      </c>
      <c r="L150" s="41"/>
      <c r="M150" s="242" t="s">
        <v>1</v>
      </c>
      <c r="N150" s="243" t="s">
        <v>44</v>
      </c>
      <c r="O150" s="88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3" t="s">
        <v>86</v>
      </c>
      <c r="AT150" s="233" t="s">
        <v>214</v>
      </c>
      <c r="AU150" s="233" t="s">
        <v>89</v>
      </c>
      <c r="AY150" s="14" t="s">
        <v>156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4" t="s">
        <v>86</v>
      </c>
      <c r="BK150" s="234">
        <f>ROUND(I150*H150,2)</f>
        <v>0</v>
      </c>
      <c r="BL150" s="14" t="s">
        <v>86</v>
      </c>
      <c r="BM150" s="233" t="s">
        <v>826</v>
      </c>
    </row>
    <row r="151" s="2" customFormat="1">
      <c r="A151" s="35"/>
      <c r="B151" s="36"/>
      <c r="C151" s="37"/>
      <c r="D151" s="251" t="s">
        <v>780</v>
      </c>
      <c r="E151" s="37"/>
      <c r="F151" s="252" t="s">
        <v>827</v>
      </c>
      <c r="G151" s="37"/>
      <c r="H151" s="37"/>
      <c r="I151" s="253"/>
      <c r="J151" s="37"/>
      <c r="K151" s="37"/>
      <c r="L151" s="41"/>
      <c r="M151" s="254"/>
      <c r="N151" s="255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780</v>
      </c>
      <c r="AU151" s="14" t="s">
        <v>89</v>
      </c>
    </row>
    <row r="152" s="2" customFormat="1" ht="13.8" customHeight="1">
      <c r="A152" s="35"/>
      <c r="B152" s="36"/>
      <c r="C152" s="221" t="s">
        <v>8</v>
      </c>
      <c r="D152" s="221" t="s">
        <v>157</v>
      </c>
      <c r="E152" s="222" t="s">
        <v>828</v>
      </c>
      <c r="F152" s="223" t="s">
        <v>829</v>
      </c>
      <c r="G152" s="224" t="s">
        <v>160</v>
      </c>
      <c r="H152" s="225">
        <v>450</v>
      </c>
      <c r="I152" s="226"/>
      <c r="J152" s="227">
        <f>ROUND(I152*H152,2)</f>
        <v>0</v>
      </c>
      <c r="K152" s="223" t="s">
        <v>778</v>
      </c>
      <c r="L152" s="228"/>
      <c r="M152" s="229" t="s">
        <v>1</v>
      </c>
      <c r="N152" s="230" t="s">
        <v>44</v>
      </c>
      <c r="O152" s="88"/>
      <c r="P152" s="231">
        <f>O152*H152</f>
        <v>0</v>
      </c>
      <c r="Q152" s="231">
        <v>0.0037000000000000002</v>
      </c>
      <c r="R152" s="231">
        <f>Q152*H152</f>
        <v>1.665</v>
      </c>
      <c r="S152" s="231">
        <v>0</v>
      </c>
      <c r="T152" s="23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3" t="s">
        <v>308</v>
      </c>
      <c r="AT152" s="233" t="s">
        <v>157</v>
      </c>
      <c r="AU152" s="233" t="s">
        <v>89</v>
      </c>
      <c r="AY152" s="14" t="s">
        <v>156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4" t="s">
        <v>86</v>
      </c>
      <c r="BK152" s="234">
        <f>ROUND(I152*H152,2)</f>
        <v>0</v>
      </c>
      <c r="BL152" s="14" t="s">
        <v>285</v>
      </c>
      <c r="BM152" s="233" t="s">
        <v>830</v>
      </c>
    </row>
    <row r="153" s="2" customFormat="1" ht="34.8" customHeight="1">
      <c r="A153" s="35"/>
      <c r="B153" s="36"/>
      <c r="C153" s="235" t="s">
        <v>218</v>
      </c>
      <c r="D153" s="235" t="s">
        <v>214</v>
      </c>
      <c r="E153" s="236" t="s">
        <v>831</v>
      </c>
      <c r="F153" s="237" t="s">
        <v>832</v>
      </c>
      <c r="G153" s="238" t="s">
        <v>160</v>
      </c>
      <c r="H153" s="239">
        <v>450</v>
      </c>
      <c r="I153" s="240"/>
      <c r="J153" s="241">
        <f>ROUND(I153*H153,2)</f>
        <v>0</v>
      </c>
      <c r="K153" s="237" t="s">
        <v>778</v>
      </c>
      <c r="L153" s="41"/>
      <c r="M153" s="242" t="s">
        <v>1</v>
      </c>
      <c r="N153" s="243" t="s">
        <v>44</v>
      </c>
      <c r="O153" s="88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3" t="s">
        <v>285</v>
      </c>
      <c r="AT153" s="233" t="s">
        <v>214</v>
      </c>
      <c r="AU153" s="233" t="s">
        <v>89</v>
      </c>
      <c r="AY153" s="14" t="s">
        <v>156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4" t="s">
        <v>86</v>
      </c>
      <c r="BK153" s="234">
        <f>ROUND(I153*H153,2)</f>
        <v>0</v>
      </c>
      <c r="BL153" s="14" t="s">
        <v>285</v>
      </c>
      <c r="BM153" s="233" t="s">
        <v>833</v>
      </c>
    </row>
    <row r="154" s="2" customFormat="1">
      <c r="A154" s="35"/>
      <c r="B154" s="36"/>
      <c r="C154" s="37"/>
      <c r="D154" s="251" t="s">
        <v>780</v>
      </c>
      <c r="E154" s="37"/>
      <c r="F154" s="252" t="s">
        <v>834</v>
      </c>
      <c r="G154" s="37"/>
      <c r="H154" s="37"/>
      <c r="I154" s="253"/>
      <c r="J154" s="37"/>
      <c r="K154" s="37"/>
      <c r="L154" s="41"/>
      <c r="M154" s="254"/>
      <c r="N154" s="255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780</v>
      </c>
      <c r="AU154" s="14" t="s">
        <v>89</v>
      </c>
    </row>
    <row r="155" s="12" customFormat="1" ht="25.92" customHeight="1">
      <c r="A155" s="12"/>
      <c r="B155" s="207"/>
      <c r="C155" s="208"/>
      <c r="D155" s="209" t="s">
        <v>78</v>
      </c>
      <c r="E155" s="210" t="s">
        <v>835</v>
      </c>
      <c r="F155" s="210" t="s">
        <v>836</v>
      </c>
      <c r="G155" s="208"/>
      <c r="H155" s="208"/>
      <c r="I155" s="211"/>
      <c r="J155" s="212">
        <f>BK155</f>
        <v>0</v>
      </c>
      <c r="K155" s="208"/>
      <c r="L155" s="213"/>
      <c r="M155" s="214"/>
      <c r="N155" s="215"/>
      <c r="O155" s="215"/>
      <c r="P155" s="216">
        <f>SUM(P156:P159)</f>
        <v>0</v>
      </c>
      <c r="Q155" s="215"/>
      <c r="R155" s="216">
        <f>SUM(R156:R159)</f>
        <v>0</v>
      </c>
      <c r="S155" s="215"/>
      <c r="T155" s="217">
        <f>SUM(T156:T159)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8" t="s">
        <v>170</v>
      </c>
      <c r="AT155" s="219" t="s">
        <v>78</v>
      </c>
      <c r="AU155" s="219" t="s">
        <v>79</v>
      </c>
      <c r="AY155" s="218" t="s">
        <v>156</v>
      </c>
      <c r="BK155" s="220">
        <f>SUM(BK156:BK159)</f>
        <v>0</v>
      </c>
    </row>
    <row r="156" s="2" customFormat="1" ht="22.2" customHeight="1">
      <c r="A156" s="35"/>
      <c r="B156" s="36"/>
      <c r="C156" s="235" t="s">
        <v>222</v>
      </c>
      <c r="D156" s="235" t="s">
        <v>214</v>
      </c>
      <c r="E156" s="236" t="s">
        <v>837</v>
      </c>
      <c r="F156" s="237" t="s">
        <v>838</v>
      </c>
      <c r="G156" s="238" t="s">
        <v>558</v>
      </c>
      <c r="H156" s="239">
        <v>64</v>
      </c>
      <c r="I156" s="240"/>
      <c r="J156" s="241">
        <f>ROUND(I156*H156,2)</f>
        <v>0</v>
      </c>
      <c r="K156" s="237" t="s">
        <v>778</v>
      </c>
      <c r="L156" s="41"/>
      <c r="M156" s="242" t="s">
        <v>1</v>
      </c>
      <c r="N156" s="243" t="s">
        <v>44</v>
      </c>
      <c r="O156" s="88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3" t="s">
        <v>86</v>
      </c>
      <c r="AT156" s="233" t="s">
        <v>214</v>
      </c>
      <c r="AU156" s="233" t="s">
        <v>86</v>
      </c>
      <c r="AY156" s="14" t="s">
        <v>156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4" t="s">
        <v>86</v>
      </c>
      <c r="BK156" s="234">
        <f>ROUND(I156*H156,2)</f>
        <v>0</v>
      </c>
      <c r="BL156" s="14" t="s">
        <v>86</v>
      </c>
      <c r="BM156" s="233" t="s">
        <v>839</v>
      </c>
    </row>
    <row r="157" s="2" customFormat="1" ht="34.8" customHeight="1">
      <c r="A157" s="35"/>
      <c r="B157" s="36"/>
      <c r="C157" s="235" t="s">
        <v>226</v>
      </c>
      <c r="D157" s="235" t="s">
        <v>214</v>
      </c>
      <c r="E157" s="236" t="s">
        <v>840</v>
      </c>
      <c r="F157" s="237" t="s">
        <v>841</v>
      </c>
      <c r="G157" s="238" t="s">
        <v>558</v>
      </c>
      <c r="H157" s="239">
        <v>32</v>
      </c>
      <c r="I157" s="240"/>
      <c r="J157" s="241">
        <f>ROUND(I157*H157,2)</f>
        <v>0</v>
      </c>
      <c r="K157" s="237" t="s">
        <v>778</v>
      </c>
      <c r="L157" s="41"/>
      <c r="M157" s="242" t="s">
        <v>1</v>
      </c>
      <c r="N157" s="243" t="s">
        <v>44</v>
      </c>
      <c r="O157" s="88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3" t="s">
        <v>86</v>
      </c>
      <c r="AT157" s="233" t="s">
        <v>214</v>
      </c>
      <c r="AU157" s="233" t="s">
        <v>86</v>
      </c>
      <c r="AY157" s="14" t="s">
        <v>156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4" t="s">
        <v>86</v>
      </c>
      <c r="BK157" s="234">
        <f>ROUND(I157*H157,2)</f>
        <v>0</v>
      </c>
      <c r="BL157" s="14" t="s">
        <v>86</v>
      </c>
      <c r="BM157" s="233" t="s">
        <v>842</v>
      </c>
    </row>
    <row r="158" s="2" customFormat="1" ht="34.8" customHeight="1">
      <c r="A158" s="35"/>
      <c r="B158" s="36"/>
      <c r="C158" s="235" t="s">
        <v>230</v>
      </c>
      <c r="D158" s="235" t="s">
        <v>214</v>
      </c>
      <c r="E158" s="236" t="s">
        <v>843</v>
      </c>
      <c r="F158" s="237" t="s">
        <v>844</v>
      </c>
      <c r="G158" s="238" t="s">
        <v>558</v>
      </c>
      <c r="H158" s="239">
        <v>32</v>
      </c>
      <c r="I158" s="240"/>
      <c r="J158" s="241">
        <f>ROUND(I158*H158,2)</f>
        <v>0</v>
      </c>
      <c r="K158" s="237" t="s">
        <v>778</v>
      </c>
      <c r="L158" s="41"/>
      <c r="M158" s="242" t="s">
        <v>1</v>
      </c>
      <c r="N158" s="243" t="s">
        <v>44</v>
      </c>
      <c r="O158" s="88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3" t="s">
        <v>86</v>
      </c>
      <c r="AT158" s="233" t="s">
        <v>214</v>
      </c>
      <c r="AU158" s="233" t="s">
        <v>86</v>
      </c>
      <c r="AY158" s="14" t="s">
        <v>156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4" t="s">
        <v>86</v>
      </c>
      <c r="BK158" s="234">
        <f>ROUND(I158*H158,2)</f>
        <v>0</v>
      </c>
      <c r="BL158" s="14" t="s">
        <v>86</v>
      </c>
      <c r="BM158" s="233" t="s">
        <v>845</v>
      </c>
    </row>
    <row r="159" s="2" customFormat="1" ht="22.2" customHeight="1">
      <c r="A159" s="35"/>
      <c r="B159" s="36"/>
      <c r="C159" s="235" t="s">
        <v>234</v>
      </c>
      <c r="D159" s="235" t="s">
        <v>214</v>
      </c>
      <c r="E159" s="236" t="s">
        <v>846</v>
      </c>
      <c r="F159" s="237" t="s">
        <v>847</v>
      </c>
      <c r="G159" s="238" t="s">
        <v>558</v>
      </c>
      <c r="H159" s="239">
        <v>64</v>
      </c>
      <c r="I159" s="240"/>
      <c r="J159" s="241">
        <f>ROUND(I159*H159,2)</f>
        <v>0</v>
      </c>
      <c r="K159" s="237" t="s">
        <v>778</v>
      </c>
      <c r="L159" s="41"/>
      <c r="M159" s="246" t="s">
        <v>1</v>
      </c>
      <c r="N159" s="247" t="s">
        <v>44</v>
      </c>
      <c r="O159" s="248"/>
      <c r="P159" s="249">
        <f>O159*H159</f>
        <v>0</v>
      </c>
      <c r="Q159" s="249">
        <v>0</v>
      </c>
      <c r="R159" s="249">
        <f>Q159*H159</f>
        <v>0</v>
      </c>
      <c r="S159" s="249">
        <v>0</v>
      </c>
      <c r="T159" s="25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3" t="s">
        <v>86</v>
      </c>
      <c r="AT159" s="233" t="s">
        <v>214</v>
      </c>
      <c r="AU159" s="233" t="s">
        <v>86</v>
      </c>
      <c r="AY159" s="14" t="s">
        <v>156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4" t="s">
        <v>86</v>
      </c>
      <c r="BK159" s="234">
        <f>ROUND(I159*H159,2)</f>
        <v>0</v>
      </c>
      <c r="BL159" s="14" t="s">
        <v>86</v>
      </c>
      <c r="BM159" s="233" t="s">
        <v>848</v>
      </c>
    </row>
    <row r="160" s="2" customFormat="1" ht="6.96" customHeight="1">
      <c r="A160" s="35"/>
      <c r="B160" s="63"/>
      <c r="C160" s="64"/>
      <c r="D160" s="64"/>
      <c r="E160" s="64"/>
      <c r="F160" s="64"/>
      <c r="G160" s="64"/>
      <c r="H160" s="64"/>
      <c r="I160" s="64"/>
      <c r="J160" s="64"/>
      <c r="K160" s="64"/>
      <c r="L160" s="41"/>
      <c r="M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</row>
  </sheetData>
  <sheetProtection sheet="1" autoFilter="0" formatColumns="0" formatRows="0" objects="1" scenarios="1" spinCount="100000" saltValue="jsPWKTECk6kH69Loasp78X+iHrQcWFivN0+p2cBHApz6Lo+fD9lg8zvQ7t03Q1qrg/XSzjrW7IXvTd9U5WreGQ==" hashValue="5ppMh8a7PG17EnkBxCvGmrKZdUS8/dT++1JHQBcM7ZIu+f0XTctzSXDT/VszUS7+35BtQhhIhoMqnJ+vr5+rcg==" algorithmName="SHA-512" password="CC35"/>
  <autoFilter ref="C123:K15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2.28125" style="1" customWidth="1"/>
    <col min="9" max="9" width="21.57422" style="1" customWidth="1"/>
    <col min="10" max="10" width="21.57422" style="1" customWidth="1"/>
    <col min="11" max="11" width="21.57422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100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89</v>
      </c>
    </row>
    <row r="4" s="1" customFormat="1" ht="24.96" customHeight="1">
      <c r="B4" s="17"/>
      <c r="D4" s="145" t="s">
        <v>119</v>
      </c>
      <c r="L4" s="17"/>
      <c r="M4" s="146" t="s">
        <v>10</v>
      </c>
      <c r="AT4" s="14" t="s">
        <v>35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4" customHeight="1">
      <c r="B7" s="17"/>
      <c r="E7" s="148" t="str">
        <f>'Rekapitulace stavby'!K6</f>
        <v>Oprava PZS na přejezdu P2156 v km 101,296 a PZS P2157 v km 102,845 úseku Lenešice - Břvany</v>
      </c>
      <c r="F7" s="147"/>
      <c r="G7" s="147"/>
      <c r="H7" s="147"/>
      <c r="L7" s="17"/>
    </row>
    <row r="8" s="1" customFormat="1" ht="12" customHeight="1">
      <c r="B8" s="17"/>
      <c r="D8" s="147" t="s">
        <v>120</v>
      </c>
      <c r="L8" s="17"/>
    </row>
    <row r="9" s="2" customFormat="1" ht="14.4" customHeight="1">
      <c r="A9" s="35"/>
      <c r="B9" s="41"/>
      <c r="C9" s="35"/>
      <c r="D9" s="35"/>
      <c r="E9" s="148" t="s">
        <v>121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122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4.4" customHeight="1">
      <c r="A11" s="35"/>
      <c r="B11" s="41"/>
      <c r="C11" s="35"/>
      <c r="D11" s="35"/>
      <c r="E11" s="149" t="s">
        <v>849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88</v>
      </c>
      <c r="G13" s="35"/>
      <c r="H13" s="35"/>
      <c r="I13" s="147" t="s">
        <v>20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22</v>
      </c>
      <c r="E14" s="35"/>
      <c r="F14" s="138" t="s">
        <v>23</v>
      </c>
      <c r="G14" s="35"/>
      <c r="H14" s="35"/>
      <c r="I14" s="147" t="s">
        <v>24</v>
      </c>
      <c r="J14" s="150" t="str">
        <f>'Rekapitulace stavby'!AN8</f>
        <v>2. 11. 2020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26</v>
      </c>
      <c r="E16" s="35"/>
      <c r="F16" s="35"/>
      <c r="G16" s="35"/>
      <c r="H16" s="35"/>
      <c r="I16" s="147" t="s">
        <v>27</v>
      </c>
      <c r="J16" s="138" t="s">
        <v>28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124</v>
      </c>
      <c r="F17" s="35"/>
      <c r="G17" s="35"/>
      <c r="H17" s="35"/>
      <c r="I17" s="147" t="s">
        <v>30</v>
      </c>
      <c r="J17" s="138" t="s">
        <v>31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32</v>
      </c>
      <c r="E19" s="35"/>
      <c r="F19" s="35"/>
      <c r="G19" s="35"/>
      <c r="H19" s="35"/>
      <c r="I19" s="147" t="s">
        <v>27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30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34</v>
      </c>
      <c r="E22" s="35"/>
      <c r="F22" s="35"/>
      <c r="G22" s="35"/>
      <c r="H22" s="35"/>
      <c r="I22" s="147" t="s">
        <v>27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30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36</v>
      </c>
      <c r="E25" s="35"/>
      <c r="F25" s="35"/>
      <c r="G25" s="35"/>
      <c r="H25" s="35"/>
      <c r="I25" s="147" t="s">
        <v>27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37</v>
      </c>
      <c r="F26" s="35"/>
      <c r="G26" s="35"/>
      <c r="H26" s="35"/>
      <c r="I26" s="147" t="s">
        <v>30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38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4.4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39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41</v>
      </c>
      <c r="G34" s="35"/>
      <c r="H34" s="35"/>
      <c r="I34" s="158" t="s">
        <v>40</v>
      </c>
      <c r="J34" s="158" t="s">
        <v>42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43</v>
      </c>
      <c r="E35" s="147" t="s">
        <v>44</v>
      </c>
      <c r="F35" s="160">
        <f>ROUND((SUM(BE121:BE130)),  2)</f>
        <v>0</v>
      </c>
      <c r="G35" s="35"/>
      <c r="H35" s="35"/>
      <c r="I35" s="161">
        <v>0.20999999999999999</v>
      </c>
      <c r="J35" s="160">
        <f>ROUND(((SUM(BE121:BE130))*I35),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45</v>
      </c>
      <c r="F36" s="160">
        <f>ROUND((SUM(BF121:BF130)),  2)</f>
        <v>0</v>
      </c>
      <c r="G36" s="35"/>
      <c r="H36" s="35"/>
      <c r="I36" s="161">
        <v>0.14999999999999999</v>
      </c>
      <c r="J36" s="160">
        <f>ROUND(((SUM(BF121:BF130))*I36),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47" t="s">
        <v>43</v>
      </c>
      <c r="E37" s="147" t="s">
        <v>46</v>
      </c>
      <c r="F37" s="160">
        <f>ROUND((SUM(BG121:BG130)),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7" t="s">
        <v>47</v>
      </c>
      <c r="F38" s="160">
        <f>ROUND((SUM(BH121:BH130)),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48</v>
      </c>
      <c r="F39" s="160">
        <f>ROUND((SUM(BI121:BI130)),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52</v>
      </c>
      <c r="E50" s="170"/>
      <c r="F50" s="170"/>
      <c r="G50" s="169" t="s">
        <v>53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2"/>
      <c r="J61" s="174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56</v>
      </c>
      <c r="E65" s="175"/>
      <c r="F65" s="175"/>
      <c r="G65" s="169" t="s">
        <v>57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2"/>
      <c r="J76" s="174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4" customHeight="1">
      <c r="A85" s="35"/>
      <c r="B85" s="36"/>
      <c r="C85" s="37"/>
      <c r="D85" s="37"/>
      <c r="E85" s="180" t="str">
        <f>E7</f>
        <v>Oprava PZS na přejezdu P2156 v km 101,296 a PZS P2157 v km 102,845 úseku Lenešice - Břvany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120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4.4" customHeight="1">
      <c r="A87" s="35"/>
      <c r="B87" s="36"/>
      <c r="C87" s="37"/>
      <c r="D87" s="37"/>
      <c r="E87" s="180" t="s">
        <v>121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122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4.4" customHeight="1">
      <c r="A89" s="35"/>
      <c r="B89" s="36"/>
      <c r="C89" s="37"/>
      <c r="D89" s="37"/>
      <c r="E89" s="73" t="str">
        <f>E11</f>
        <v>01N - Neoceňovat - dodávka SSZT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22</v>
      </c>
      <c r="D91" s="37"/>
      <c r="E91" s="37"/>
      <c r="F91" s="24" t="str">
        <f>F14</f>
        <v xml:space="preserve"> </v>
      </c>
      <c r="G91" s="37"/>
      <c r="H91" s="37"/>
      <c r="I91" s="29" t="s">
        <v>24</v>
      </c>
      <c r="J91" s="76" t="str">
        <f>IF(J14="","",J14)</f>
        <v>2. 11. 2020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6" customHeight="1">
      <c r="A93" s="35"/>
      <c r="B93" s="36"/>
      <c r="C93" s="29" t="s">
        <v>26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34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6" customHeight="1">
      <c r="A94" s="35"/>
      <c r="B94" s="36"/>
      <c r="C94" s="29" t="s">
        <v>32</v>
      </c>
      <c r="D94" s="37"/>
      <c r="E94" s="37"/>
      <c r="F94" s="24" t="str">
        <f>IF(E20="","",E20)</f>
        <v>Vyplň údaj</v>
      </c>
      <c r="G94" s="37"/>
      <c r="H94" s="37"/>
      <c r="I94" s="29" t="s">
        <v>36</v>
      </c>
      <c r="J94" s="33" t="str">
        <f>E26</f>
        <v>Žitný David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126</v>
      </c>
      <c r="D96" s="182"/>
      <c r="E96" s="182"/>
      <c r="F96" s="182"/>
      <c r="G96" s="182"/>
      <c r="H96" s="182"/>
      <c r="I96" s="182"/>
      <c r="J96" s="183" t="s">
        <v>127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128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129</v>
      </c>
    </row>
    <row r="99" s="9" customFormat="1" ht="24.96" customHeight="1">
      <c r="A99" s="9"/>
      <c r="B99" s="185"/>
      <c r="C99" s="186"/>
      <c r="D99" s="187" t="s">
        <v>136</v>
      </c>
      <c r="E99" s="188"/>
      <c r="F99" s="188"/>
      <c r="G99" s="188"/>
      <c r="H99" s="188"/>
      <c r="I99" s="188"/>
      <c r="J99" s="189">
        <f>J122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141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" customHeight="1">
      <c r="A109" s="35"/>
      <c r="B109" s="36"/>
      <c r="C109" s="37"/>
      <c r="D109" s="37"/>
      <c r="E109" s="180" t="str">
        <f>E7</f>
        <v>Oprava PZS na přejezdu P2156 v km 101,296 a PZS P2157 v km 102,845 úseku Lenešice - Břvany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120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4.4" customHeight="1">
      <c r="A111" s="35"/>
      <c r="B111" s="36"/>
      <c r="C111" s="37"/>
      <c r="D111" s="37"/>
      <c r="E111" s="180" t="s">
        <v>121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122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4.4" customHeight="1">
      <c r="A113" s="35"/>
      <c r="B113" s="36"/>
      <c r="C113" s="37"/>
      <c r="D113" s="37"/>
      <c r="E113" s="73" t="str">
        <f>E11</f>
        <v>01N - Neoceňovat - dodávka SSZT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22</v>
      </c>
      <c r="D115" s="37"/>
      <c r="E115" s="37"/>
      <c r="F115" s="24" t="str">
        <f>F14</f>
        <v xml:space="preserve"> </v>
      </c>
      <c r="G115" s="37"/>
      <c r="H115" s="37"/>
      <c r="I115" s="29" t="s">
        <v>24</v>
      </c>
      <c r="J115" s="76" t="str">
        <f>IF(J14="","",J14)</f>
        <v>2. 11. 2020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6" customHeight="1">
      <c r="A117" s="35"/>
      <c r="B117" s="36"/>
      <c r="C117" s="29" t="s">
        <v>26</v>
      </c>
      <c r="D117" s="37"/>
      <c r="E117" s="37"/>
      <c r="F117" s="24" t="str">
        <f>E17</f>
        <v>Správa železnic, státní organizace</v>
      </c>
      <c r="G117" s="37"/>
      <c r="H117" s="37"/>
      <c r="I117" s="29" t="s">
        <v>34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6" customHeight="1">
      <c r="A118" s="35"/>
      <c r="B118" s="36"/>
      <c r="C118" s="29" t="s">
        <v>32</v>
      </c>
      <c r="D118" s="37"/>
      <c r="E118" s="37"/>
      <c r="F118" s="24" t="str">
        <f>IF(E20="","",E20)</f>
        <v>Vyplň údaj</v>
      </c>
      <c r="G118" s="37"/>
      <c r="H118" s="37"/>
      <c r="I118" s="29" t="s">
        <v>36</v>
      </c>
      <c r="J118" s="33" t="str">
        <f>E26</f>
        <v>Žitný David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6"/>
      <c r="B120" s="197"/>
      <c r="C120" s="198" t="s">
        <v>142</v>
      </c>
      <c r="D120" s="199" t="s">
        <v>64</v>
      </c>
      <c r="E120" s="199" t="s">
        <v>60</v>
      </c>
      <c r="F120" s="199" t="s">
        <v>61</v>
      </c>
      <c r="G120" s="199" t="s">
        <v>143</v>
      </c>
      <c r="H120" s="199" t="s">
        <v>144</v>
      </c>
      <c r="I120" s="199" t="s">
        <v>145</v>
      </c>
      <c r="J120" s="199" t="s">
        <v>127</v>
      </c>
      <c r="K120" s="200" t="s">
        <v>146</v>
      </c>
      <c r="L120" s="201"/>
      <c r="M120" s="97" t="s">
        <v>1</v>
      </c>
      <c r="N120" s="98" t="s">
        <v>43</v>
      </c>
      <c r="O120" s="98" t="s">
        <v>147</v>
      </c>
      <c r="P120" s="98" t="s">
        <v>148</v>
      </c>
      <c r="Q120" s="98" t="s">
        <v>149</v>
      </c>
      <c r="R120" s="98" t="s">
        <v>150</v>
      </c>
      <c r="S120" s="98" t="s">
        <v>151</v>
      </c>
      <c r="T120" s="99" t="s">
        <v>152</v>
      </c>
      <c r="U120" s="196"/>
      <c r="V120" s="196"/>
      <c r="W120" s="196"/>
      <c r="X120" s="196"/>
      <c r="Y120" s="196"/>
      <c r="Z120" s="196"/>
      <c r="AA120" s="196"/>
      <c r="AB120" s="196"/>
      <c r="AC120" s="196"/>
      <c r="AD120" s="196"/>
      <c r="AE120" s="196"/>
    </row>
    <row r="121" s="2" customFormat="1" ht="22.8" customHeight="1">
      <c r="A121" s="35"/>
      <c r="B121" s="36"/>
      <c r="C121" s="104" t="s">
        <v>153</v>
      </c>
      <c r="D121" s="37"/>
      <c r="E121" s="37"/>
      <c r="F121" s="37"/>
      <c r="G121" s="37"/>
      <c r="H121" s="37"/>
      <c r="I121" s="37"/>
      <c r="J121" s="202">
        <f>BK121</f>
        <v>0</v>
      </c>
      <c r="K121" s="37"/>
      <c r="L121" s="41"/>
      <c r="M121" s="100"/>
      <c r="N121" s="203"/>
      <c r="O121" s="101"/>
      <c r="P121" s="204">
        <f>P122</f>
        <v>0</v>
      </c>
      <c r="Q121" s="101"/>
      <c r="R121" s="204">
        <f>R122</f>
        <v>0</v>
      </c>
      <c r="S121" s="101"/>
      <c r="T121" s="205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78</v>
      </c>
      <c r="AU121" s="14" t="s">
        <v>129</v>
      </c>
      <c r="BK121" s="206">
        <f>BK122</f>
        <v>0</v>
      </c>
    </row>
    <row r="122" s="12" customFormat="1" ht="25.92" customHeight="1">
      <c r="A122" s="12"/>
      <c r="B122" s="207"/>
      <c r="C122" s="208"/>
      <c r="D122" s="209" t="s">
        <v>78</v>
      </c>
      <c r="E122" s="210" t="s">
        <v>568</v>
      </c>
      <c r="F122" s="210" t="s">
        <v>569</v>
      </c>
      <c r="G122" s="208"/>
      <c r="H122" s="208"/>
      <c r="I122" s="211"/>
      <c r="J122" s="212">
        <f>BK122</f>
        <v>0</v>
      </c>
      <c r="K122" s="208"/>
      <c r="L122" s="213"/>
      <c r="M122" s="214"/>
      <c r="N122" s="215"/>
      <c r="O122" s="215"/>
      <c r="P122" s="216">
        <f>SUM(P123:P130)</f>
        <v>0</v>
      </c>
      <c r="Q122" s="215"/>
      <c r="R122" s="216">
        <f>SUM(R123:R130)</f>
        <v>0</v>
      </c>
      <c r="S122" s="215"/>
      <c r="T122" s="217">
        <f>SUM(T123:T130)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8" t="s">
        <v>86</v>
      </c>
      <c r="AT122" s="219" t="s">
        <v>78</v>
      </c>
      <c r="AU122" s="219" t="s">
        <v>79</v>
      </c>
      <c r="AY122" s="218" t="s">
        <v>156</v>
      </c>
      <c r="BK122" s="220">
        <f>SUM(BK123:BK130)</f>
        <v>0</v>
      </c>
    </row>
    <row r="123" s="2" customFormat="1" ht="22.2" customHeight="1">
      <c r="A123" s="35"/>
      <c r="B123" s="36"/>
      <c r="C123" s="221" t="s">
        <v>89</v>
      </c>
      <c r="D123" s="221" t="s">
        <v>157</v>
      </c>
      <c r="E123" s="222" t="s">
        <v>850</v>
      </c>
      <c r="F123" s="223" t="s">
        <v>851</v>
      </c>
      <c r="G123" s="224" t="s">
        <v>240</v>
      </c>
      <c r="H123" s="225">
        <v>1</v>
      </c>
      <c r="I123" s="226"/>
      <c r="J123" s="227">
        <f>ROUND(I123*H123,2)</f>
        <v>0</v>
      </c>
      <c r="K123" s="223" t="s">
        <v>852</v>
      </c>
      <c r="L123" s="228"/>
      <c r="M123" s="229" t="s">
        <v>1</v>
      </c>
      <c r="N123" s="230" t="s">
        <v>46</v>
      </c>
      <c r="O123" s="88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3" t="s">
        <v>89</v>
      </c>
      <c r="AT123" s="233" t="s">
        <v>157</v>
      </c>
      <c r="AU123" s="233" t="s">
        <v>86</v>
      </c>
      <c r="AY123" s="14" t="s">
        <v>156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4" t="s">
        <v>170</v>
      </c>
      <c r="BK123" s="234">
        <f>ROUND(I123*H123,2)</f>
        <v>0</v>
      </c>
      <c r="BL123" s="14" t="s">
        <v>86</v>
      </c>
      <c r="BM123" s="233" t="s">
        <v>853</v>
      </c>
    </row>
    <row r="124" s="2" customFormat="1" ht="22.2" customHeight="1">
      <c r="A124" s="35"/>
      <c r="B124" s="36"/>
      <c r="C124" s="221" t="s">
        <v>166</v>
      </c>
      <c r="D124" s="221" t="s">
        <v>157</v>
      </c>
      <c r="E124" s="222" t="s">
        <v>854</v>
      </c>
      <c r="F124" s="223" t="s">
        <v>855</v>
      </c>
      <c r="G124" s="224" t="s">
        <v>240</v>
      </c>
      <c r="H124" s="225">
        <v>1</v>
      </c>
      <c r="I124" s="226"/>
      <c r="J124" s="227">
        <f>ROUND(I124*H124,2)</f>
        <v>0</v>
      </c>
      <c r="K124" s="223" t="s">
        <v>852</v>
      </c>
      <c r="L124" s="228"/>
      <c r="M124" s="229" t="s">
        <v>1</v>
      </c>
      <c r="N124" s="230" t="s">
        <v>46</v>
      </c>
      <c r="O124" s="88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3" t="s">
        <v>89</v>
      </c>
      <c r="AT124" s="233" t="s">
        <v>157</v>
      </c>
      <c r="AU124" s="233" t="s">
        <v>86</v>
      </c>
      <c r="AY124" s="14" t="s">
        <v>156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4" t="s">
        <v>170</v>
      </c>
      <c r="BK124" s="234">
        <f>ROUND(I124*H124,2)</f>
        <v>0</v>
      </c>
      <c r="BL124" s="14" t="s">
        <v>86</v>
      </c>
      <c r="BM124" s="233" t="s">
        <v>856</v>
      </c>
    </row>
    <row r="125" s="2" customFormat="1" ht="13.8" customHeight="1">
      <c r="A125" s="35"/>
      <c r="B125" s="36"/>
      <c r="C125" s="221" t="s">
        <v>170</v>
      </c>
      <c r="D125" s="221" t="s">
        <v>157</v>
      </c>
      <c r="E125" s="222" t="s">
        <v>857</v>
      </c>
      <c r="F125" s="223" t="s">
        <v>858</v>
      </c>
      <c r="G125" s="224" t="s">
        <v>240</v>
      </c>
      <c r="H125" s="225">
        <v>3</v>
      </c>
      <c r="I125" s="226"/>
      <c r="J125" s="227">
        <f>ROUND(I125*H125,2)</f>
        <v>0</v>
      </c>
      <c r="K125" s="223" t="s">
        <v>852</v>
      </c>
      <c r="L125" s="228"/>
      <c r="M125" s="229" t="s">
        <v>1</v>
      </c>
      <c r="N125" s="230" t="s">
        <v>46</v>
      </c>
      <c r="O125" s="88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3" t="s">
        <v>89</v>
      </c>
      <c r="AT125" s="233" t="s">
        <v>157</v>
      </c>
      <c r="AU125" s="233" t="s">
        <v>86</v>
      </c>
      <c r="AY125" s="14" t="s">
        <v>156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4" t="s">
        <v>170</v>
      </c>
      <c r="BK125" s="234">
        <f>ROUND(I125*H125,2)</f>
        <v>0</v>
      </c>
      <c r="BL125" s="14" t="s">
        <v>86</v>
      </c>
      <c r="BM125" s="233" t="s">
        <v>859</v>
      </c>
    </row>
    <row r="126" s="2" customFormat="1" ht="22.2" customHeight="1">
      <c r="A126" s="35"/>
      <c r="B126" s="36"/>
      <c r="C126" s="221" t="s">
        <v>190</v>
      </c>
      <c r="D126" s="221" t="s">
        <v>157</v>
      </c>
      <c r="E126" s="222" t="s">
        <v>860</v>
      </c>
      <c r="F126" s="223" t="s">
        <v>861</v>
      </c>
      <c r="G126" s="224" t="s">
        <v>240</v>
      </c>
      <c r="H126" s="225">
        <v>3</v>
      </c>
      <c r="I126" s="226"/>
      <c r="J126" s="227">
        <f>ROUND(I126*H126,2)</f>
        <v>0</v>
      </c>
      <c r="K126" s="223" t="s">
        <v>852</v>
      </c>
      <c r="L126" s="228"/>
      <c r="M126" s="229" t="s">
        <v>1</v>
      </c>
      <c r="N126" s="230" t="s">
        <v>46</v>
      </c>
      <c r="O126" s="88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3" t="s">
        <v>308</v>
      </c>
      <c r="AT126" s="233" t="s">
        <v>157</v>
      </c>
      <c r="AU126" s="233" t="s">
        <v>86</v>
      </c>
      <c r="AY126" s="14" t="s">
        <v>156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4" t="s">
        <v>170</v>
      </c>
      <c r="BK126" s="234">
        <f>ROUND(I126*H126,2)</f>
        <v>0</v>
      </c>
      <c r="BL126" s="14" t="s">
        <v>285</v>
      </c>
      <c r="BM126" s="233" t="s">
        <v>862</v>
      </c>
    </row>
    <row r="127" s="2" customFormat="1" ht="22.2" customHeight="1">
      <c r="A127" s="35"/>
      <c r="B127" s="36"/>
      <c r="C127" s="221" t="s">
        <v>174</v>
      </c>
      <c r="D127" s="221" t="s">
        <v>157</v>
      </c>
      <c r="E127" s="222" t="s">
        <v>863</v>
      </c>
      <c r="F127" s="223" t="s">
        <v>864</v>
      </c>
      <c r="G127" s="224" t="s">
        <v>240</v>
      </c>
      <c r="H127" s="225">
        <v>2</v>
      </c>
      <c r="I127" s="226"/>
      <c r="J127" s="227">
        <f>ROUND(I127*H127,2)</f>
        <v>0</v>
      </c>
      <c r="K127" s="223" t="s">
        <v>852</v>
      </c>
      <c r="L127" s="228"/>
      <c r="M127" s="229" t="s">
        <v>1</v>
      </c>
      <c r="N127" s="230" t="s">
        <v>46</v>
      </c>
      <c r="O127" s="88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3" t="s">
        <v>89</v>
      </c>
      <c r="AT127" s="233" t="s">
        <v>157</v>
      </c>
      <c r="AU127" s="233" t="s">
        <v>86</v>
      </c>
      <c r="AY127" s="14" t="s">
        <v>156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4" t="s">
        <v>170</v>
      </c>
      <c r="BK127" s="234">
        <f>ROUND(I127*H127,2)</f>
        <v>0</v>
      </c>
      <c r="BL127" s="14" t="s">
        <v>86</v>
      </c>
      <c r="BM127" s="233" t="s">
        <v>865</v>
      </c>
    </row>
    <row r="128" s="2" customFormat="1" ht="22.2" customHeight="1">
      <c r="A128" s="35"/>
      <c r="B128" s="36"/>
      <c r="C128" s="221" t="s">
        <v>178</v>
      </c>
      <c r="D128" s="221" t="s">
        <v>157</v>
      </c>
      <c r="E128" s="222" t="s">
        <v>866</v>
      </c>
      <c r="F128" s="223" t="s">
        <v>867</v>
      </c>
      <c r="G128" s="224" t="s">
        <v>240</v>
      </c>
      <c r="H128" s="225">
        <v>9</v>
      </c>
      <c r="I128" s="226"/>
      <c r="J128" s="227">
        <f>ROUND(I128*H128,2)</f>
        <v>0</v>
      </c>
      <c r="K128" s="223" t="s">
        <v>852</v>
      </c>
      <c r="L128" s="228"/>
      <c r="M128" s="229" t="s">
        <v>1</v>
      </c>
      <c r="N128" s="230" t="s">
        <v>46</v>
      </c>
      <c r="O128" s="88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3" t="s">
        <v>308</v>
      </c>
      <c r="AT128" s="233" t="s">
        <v>157</v>
      </c>
      <c r="AU128" s="233" t="s">
        <v>86</v>
      </c>
      <c r="AY128" s="14" t="s">
        <v>156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4" t="s">
        <v>170</v>
      </c>
      <c r="BK128" s="234">
        <f>ROUND(I128*H128,2)</f>
        <v>0</v>
      </c>
      <c r="BL128" s="14" t="s">
        <v>285</v>
      </c>
      <c r="BM128" s="233" t="s">
        <v>868</v>
      </c>
    </row>
    <row r="129" s="2" customFormat="1" ht="13.8" customHeight="1">
      <c r="A129" s="35"/>
      <c r="B129" s="36"/>
      <c r="C129" s="221" t="s">
        <v>182</v>
      </c>
      <c r="D129" s="221" t="s">
        <v>157</v>
      </c>
      <c r="E129" s="222" t="s">
        <v>869</v>
      </c>
      <c r="F129" s="223" t="s">
        <v>870</v>
      </c>
      <c r="G129" s="224" t="s">
        <v>240</v>
      </c>
      <c r="H129" s="225">
        <v>3</v>
      </c>
      <c r="I129" s="226"/>
      <c r="J129" s="227">
        <f>ROUND(I129*H129,2)</f>
        <v>0</v>
      </c>
      <c r="K129" s="223" t="s">
        <v>852</v>
      </c>
      <c r="L129" s="228"/>
      <c r="M129" s="229" t="s">
        <v>1</v>
      </c>
      <c r="N129" s="230" t="s">
        <v>46</v>
      </c>
      <c r="O129" s="88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3" t="s">
        <v>186</v>
      </c>
      <c r="AT129" s="233" t="s">
        <v>157</v>
      </c>
      <c r="AU129" s="233" t="s">
        <v>86</v>
      </c>
      <c r="AY129" s="14" t="s">
        <v>156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4" t="s">
        <v>170</v>
      </c>
      <c r="BK129" s="234">
        <f>ROUND(I129*H129,2)</f>
        <v>0</v>
      </c>
      <c r="BL129" s="14" t="s">
        <v>170</v>
      </c>
      <c r="BM129" s="233" t="s">
        <v>871</v>
      </c>
    </row>
    <row r="130" s="2" customFormat="1" ht="13.8" customHeight="1">
      <c r="A130" s="35"/>
      <c r="B130" s="36"/>
      <c r="C130" s="221" t="s">
        <v>186</v>
      </c>
      <c r="D130" s="221" t="s">
        <v>157</v>
      </c>
      <c r="E130" s="222" t="s">
        <v>872</v>
      </c>
      <c r="F130" s="223" t="s">
        <v>873</v>
      </c>
      <c r="G130" s="224" t="s">
        <v>240</v>
      </c>
      <c r="H130" s="225">
        <v>3</v>
      </c>
      <c r="I130" s="226"/>
      <c r="J130" s="227">
        <f>ROUND(I130*H130,2)</f>
        <v>0</v>
      </c>
      <c r="K130" s="223" t="s">
        <v>852</v>
      </c>
      <c r="L130" s="228"/>
      <c r="M130" s="256" t="s">
        <v>1</v>
      </c>
      <c r="N130" s="257" t="s">
        <v>46</v>
      </c>
      <c r="O130" s="248"/>
      <c r="P130" s="249">
        <f>O130*H130</f>
        <v>0</v>
      </c>
      <c r="Q130" s="249">
        <v>0</v>
      </c>
      <c r="R130" s="249">
        <f>Q130*H130</f>
        <v>0</v>
      </c>
      <c r="S130" s="249">
        <v>0</v>
      </c>
      <c r="T130" s="25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3" t="s">
        <v>186</v>
      </c>
      <c r="AT130" s="233" t="s">
        <v>157</v>
      </c>
      <c r="AU130" s="233" t="s">
        <v>86</v>
      </c>
      <c r="AY130" s="14" t="s">
        <v>156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4" t="s">
        <v>170</v>
      </c>
      <c r="BK130" s="234">
        <f>ROUND(I130*H130,2)</f>
        <v>0</v>
      </c>
      <c r="BL130" s="14" t="s">
        <v>170</v>
      </c>
      <c r="BM130" s="233" t="s">
        <v>874</v>
      </c>
    </row>
    <row r="131" s="2" customFormat="1" ht="6.96" customHeight="1">
      <c r="A131" s="35"/>
      <c r="B131" s="63"/>
      <c r="C131" s="64"/>
      <c r="D131" s="64"/>
      <c r="E131" s="64"/>
      <c r="F131" s="64"/>
      <c r="G131" s="64"/>
      <c r="H131" s="64"/>
      <c r="I131" s="64"/>
      <c r="J131" s="64"/>
      <c r="K131" s="64"/>
      <c r="L131" s="41"/>
      <c r="M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</sheetData>
  <sheetProtection sheet="1" autoFilter="0" formatColumns="0" formatRows="0" objects="1" scenarios="1" spinCount="100000" saltValue="j+pbJ/j7j3KYLiPRPOS9YlPY0D62wcIc70jb8v8V50+ADw7Mamcvo0P8GrWqikgjzC4fKhc9vcmi7M3e/ZvJKg==" hashValue="jjIETEOvtdwp9oW7wuSVr6mlrFkTjtfley41XfOW2zK3qfhZA1LqAUhDuC9y7Km15pa2F7sFOzEFhPI1efe+mw==" algorithmName="SHA-512" password="CC35"/>
  <autoFilter ref="C120:K13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2.28125" style="1" customWidth="1"/>
    <col min="9" max="9" width="21.57422" style="1" customWidth="1"/>
    <col min="10" max="10" width="21.57422" style="1" customWidth="1"/>
    <col min="11" max="11" width="21.57422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89</v>
      </c>
    </row>
    <row r="4" s="1" customFormat="1" ht="24.96" customHeight="1">
      <c r="B4" s="17"/>
      <c r="D4" s="145" t="s">
        <v>119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4" customHeight="1">
      <c r="B7" s="17"/>
      <c r="E7" s="148" t="str">
        <f>'Rekapitulace stavby'!K6</f>
        <v>Oprava PZS na přejezdu P2156 v km 101,296 a PZS P2157 v km 102,845 úseku Lenešice - Břvany</v>
      </c>
      <c r="F7" s="147"/>
      <c r="G7" s="147"/>
      <c r="H7" s="147"/>
      <c r="L7" s="17"/>
    </row>
    <row r="8" s="1" customFormat="1" ht="12" customHeight="1">
      <c r="B8" s="17"/>
      <c r="D8" s="147" t="s">
        <v>120</v>
      </c>
      <c r="L8" s="17"/>
    </row>
    <row r="9" s="2" customFormat="1" ht="14.4" customHeight="1">
      <c r="A9" s="35"/>
      <c r="B9" s="41"/>
      <c r="C9" s="35"/>
      <c r="D9" s="35"/>
      <c r="E9" s="148" t="s">
        <v>875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122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4.4" customHeight="1">
      <c r="A11" s="35"/>
      <c r="B11" s="41"/>
      <c r="C11" s="35"/>
      <c r="D11" s="35"/>
      <c r="E11" s="149" t="s">
        <v>123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88</v>
      </c>
      <c r="G13" s="35"/>
      <c r="H13" s="35"/>
      <c r="I13" s="147" t="s">
        <v>20</v>
      </c>
      <c r="J13" s="138" t="s">
        <v>21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22</v>
      </c>
      <c r="E14" s="35"/>
      <c r="F14" s="138" t="s">
        <v>23</v>
      </c>
      <c r="G14" s="35"/>
      <c r="H14" s="35"/>
      <c r="I14" s="147" t="s">
        <v>24</v>
      </c>
      <c r="J14" s="150" t="str">
        <f>'Rekapitulace stavby'!AN8</f>
        <v>2. 11. 2020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26</v>
      </c>
      <c r="E16" s="35"/>
      <c r="F16" s="35"/>
      <c r="G16" s="35"/>
      <c r="H16" s="35"/>
      <c r="I16" s="147" t="s">
        <v>27</v>
      </c>
      <c r="J16" s="138" t="s">
        <v>28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124</v>
      </c>
      <c r="F17" s="35"/>
      <c r="G17" s="35"/>
      <c r="H17" s="35"/>
      <c r="I17" s="147" t="s">
        <v>30</v>
      </c>
      <c r="J17" s="138" t="s">
        <v>31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32</v>
      </c>
      <c r="E19" s="35"/>
      <c r="F19" s="35"/>
      <c r="G19" s="35"/>
      <c r="H19" s="35"/>
      <c r="I19" s="147" t="s">
        <v>27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30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34</v>
      </c>
      <c r="E22" s="35"/>
      <c r="F22" s="35"/>
      <c r="G22" s="35"/>
      <c r="H22" s="35"/>
      <c r="I22" s="147" t="s">
        <v>27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30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36</v>
      </c>
      <c r="E25" s="35"/>
      <c r="F25" s="35"/>
      <c r="G25" s="35"/>
      <c r="H25" s="35"/>
      <c r="I25" s="147" t="s">
        <v>27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37</v>
      </c>
      <c r="F26" s="35"/>
      <c r="G26" s="35"/>
      <c r="H26" s="35"/>
      <c r="I26" s="147" t="s">
        <v>30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38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4.4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39</v>
      </c>
      <c r="E32" s="35"/>
      <c r="F32" s="35"/>
      <c r="G32" s="35"/>
      <c r="H32" s="35"/>
      <c r="I32" s="35"/>
      <c r="J32" s="157">
        <f>ROUND(J131,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41</v>
      </c>
      <c r="G34" s="35"/>
      <c r="H34" s="35"/>
      <c r="I34" s="158" t="s">
        <v>40</v>
      </c>
      <c r="J34" s="158" t="s">
        <v>42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43</v>
      </c>
      <c r="E35" s="147" t="s">
        <v>44</v>
      </c>
      <c r="F35" s="160">
        <f>ROUND((SUM(BE131:BE280)),  2)</f>
        <v>0</v>
      </c>
      <c r="G35" s="35"/>
      <c r="H35" s="35"/>
      <c r="I35" s="161">
        <v>0.20999999999999999</v>
      </c>
      <c r="J35" s="160">
        <f>ROUND(((SUM(BE131:BE280))*I35),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45</v>
      </c>
      <c r="F36" s="160">
        <f>ROUND((SUM(BF131:BF280)),  2)</f>
        <v>0</v>
      </c>
      <c r="G36" s="35"/>
      <c r="H36" s="35"/>
      <c r="I36" s="161">
        <v>0.14999999999999999</v>
      </c>
      <c r="J36" s="160">
        <f>ROUND(((SUM(BF131:BF280))*I36),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46</v>
      </c>
      <c r="F37" s="160">
        <f>ROUND((SUM(BG131:BG280)),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47</v>
      </c>
      <c r="F38" s="160">
        <f>ROUND((SUM(BH131:BH280)),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48</v>
      </c>
      <c r="F39" s="160">
        <f>ROUND((SUM(BI131:BI280)),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52</v>
      </c>
      <c r="E50" s="170"/>
      <c r="F50" s="170"/>
      <c r="G50" s="169" t="s">
        <v>53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2"/>
      <c r="J61" s="174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56</v>
      </c>
      <c r="E65" s="175"/>
      <c r="F65" s="175"/>
      <c r="G65" s="169" t="s">
        <v>57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2"/>
      <c r="J76" s="174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4" customHeight="1">
      <c r="A85" s="35"/>
      <c r="B85" s="36"/>
      <c r="C85" s="37"/>
      <c r="D85" s="37"/>
      <c r="E85" s="180" t="str">
        <f>E7</f>
        <v>Oprava PZS na přejezdu P2156 v km 101,296 a PZS P2157 v km 102,845 úseku Lenešice - Břvany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120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4.4" customHeight="1">
      <c r="A87" s="35"/>
      <c r="B87" s="36"/>
      <c r="C87" s="37"/>
      <c r="D87" s="37"/>
      <c r="E87" s="180" t="s">
        <v>875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122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4.4" customHeight="1">
      <c r="A89" s="35"/>
      <c r="B89" s="36"/>
      <c r="C89" s="37"/>
      <c r="D89" s="37"/>
      <c r="E89" s="73" t="str">
        <f>E11</f>
        <v>01 - Technologická část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22</v>
      </c>
      <c r="D91" s="37"/>
      <c r="E91" s="37"/>
      <c r="F91" s="24" t="str">
        <f>F14</f>
        <v xml:space="preserve"> </v>
      </c>
      <c r="G91" s="37"/>
      <c r="H91" s="37"/>
      <c r="I91" s="29" t="s">
        <v>24</v>
      </c>
      <c r="J91" s="76" t="str">
        <f>IF(J14="","",J14)</f>
        <v>2. 11. 2020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6" customHeight="1">
      <c r="A93" s="35"/>
      <c r="B93" s="36"/>
      <c r="C93" s="29" t="s">
        <v>26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34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6" customHeight="1">
      <c r="A94" s="35"/>
      <c r="B94" s="36"/>
      <c r="C94" s="29" t="s">
        <v>32</v>
      </c>
      <c r="D94" s="37"/>
      <c r="E94" s="37"/>
      <c r="F94" s="24" t="str">
        <f>IF(E20="","",E20)</f>
        <v>Vyplň údaj</v>
      </c>
      <c r="G94" s="37"/>
      <c r="H94" s="37"/>
      <c r="I94" s="29" t="s">
        <v>36</v>
      </c>
      <c r="J94" s="33" t="str">
        <f>E26</f>
        <v>Žitný David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126</v>
      </c>
      <c r="D96" s="182"/>
      <c r="E96" s="182"/>
      <c r="F96" s="182"/>
      <c r="G96" s="182"/>
      <c r="H96" s="182"/>
      <c r="I96" s="182"/>
      <c r="J96" s="183" t="s">
        <v>127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128</v>
      </c>
      <c r="D98" s="37"/>
      <c r="E98" s="37"/>
      <c r="F98" s="37"/>
      <c r="G98" s="37"/>
      <c r="H98" s="37"/>
      <c r="I98" s="37"/>
      <c r="J98" s="107">
        <f>J131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129</v>
      </c>
    </row>
    <row r="99" s="9" customFormat="1" ht="24.96" customHeight="1">
      <c r="A99" s="9"/>
      <c r="B99" s="185"/>
      <c r="C99" s="186"/>
      <c r="D99" s="187" t="s">
        <v>130</v>
      </c>
      <c r="E99" s="188"/>
      <c r="F99" s="188"/>
      <c r="G99" s="188"/>
      <c r="H99" s="188"/>
      <c r="I99" s="188"/>
      <c r="J99" s="189">
        <f>J132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5"/>
      <c r="C100" s="186"/>
      <c r="D100" s="187" t="s">
        <v>131</v>
      </c>
      <c r="E100" s="188"/>
      <c r="F100" s="188"/>
      <c r="G100" s="188"/>
      <c r="H100" s="188"/>
      <c r="I100" s="188"/>
      <c r="J100" s="189">
        <f>J169</f>
        <v>0</v>
      </c>
      <c r="K100" s="186"/>
      <c r="L100" s="19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1"/>
      <c r="C101" s="130"/>
      <c r="D101" s="192" t="s">
        <v>132</v>
      </c>
      <c r="E101" s="193"/>
      <c r="F101" s="193"/>
      <c r="G101" s="193"/>
      <c r="H101" s="193"/>
      <c r="I101" s="193"/>
      <c r="J101" s="194">
        <f>J177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5"/>
      <c r="C102" s="186"/>
      <c r="D102" s="187" t="s">
        <v>133</v>
      </c>
      <c r="E102" s="188"/>
      <c r="F102" s="188"/>
      <c r="G102" s="188"/>
      <c r="H102" s="188"/>
      <c r="I102" s="188"/>
      <c r="J102" s="189">
        <f>J186</f>
        <v>0</v>
      </c>
      <c r="K102" s="186"/>
      <c r="L102" s="19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5"/>
      <c r="C103" s="186"/>
      <c r="D103" s="187" t="s">
        <v>134</v>
      </c>
      <c r="E103" s="188"/>
      <c r="F103" s="188"/>
      <c r="G103" s="188"/>
      <c r="H103" s="188"/>
      <c r="I103" s="188"/>
      <c r="J103" s="189">
        <f>J205</f>
        <v>0</v>
      </c>
      <c r="K103" s="186"/>
      <c r="L103" s="19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5"/>
      <c r="C104" s="186"/>
      <c r="D104" s="187" t="s">
        <v>135</v>
      </c>
      <c r="E104" s="188"/>
      <c r="F104" s="188"/>
      <c r="G104" s="188"/>
      <c r="H104" s="188"/>
      <c r="I104" s="188"/>
      <c r="J104" s="189">
        <f>J221</f>
        <v>0</v>
      </c>
      <c r="K104" s="186"/>
      <c r="L104" s="19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5"/>
      <c r="C105" s="186"/>
      <c r="D105" s="187" t="s">
        <v>136</v>
      </c>
      <c r="E105" s="188"/>
      <c r="F105" s="188"/>
      <c r="G105" s="188"/>
      <c r="H105" s="188"/>
      <c r="I105" s="188"/>
      <c r="J105" s="189">
        <f>J229</f>
        <v>0</v>
      </c>
      <c r="K105" s="186"/>
      <c r="L105" s="19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5"/>
      <c r="C106" s="186"/>
      <c r="D106" s="187" t="s">
        <v>137</v>
      </c>
      <c r="E106" s="188"/>
      <c r="F106" s="188"/>
      <c r="G106" s="188"/>
      <c r="H106" s="188"/>
      <c r="I106" s="188"/>
      <c r="J106" s="189">
        <f>J239</f>
        <v>0</v>
      </c>
      <c r="K106" s="186"/>
      <c r="L106" s="19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5"/>
      <c r="C107" s="186"/>
      <c r="D107" s="187" t="s">
        <v>138</v>
      </c>
      <c r="E107" s="188"/>
      <c r="F107" s="188"/>
      <c r="G107" s="188"/>
      <c r="H107" s="188"/>
      <c r="I107" s="188"/>
      <c r="J107" s="189">
        <f>J262</f>
        <v>0</v>
      </c>
      <c r="K107" s="186"/>
      <c r="L107" s="19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5"/>
      <c r="C108" s="186"/>
      <c r="D108" s="187" t="s">
        <v>139</v>
      </c>
      <c r="E108" s="188"/>
      <c r="F108" s="188"/>
      <c r="G108" s="188"/>
      <c r="H108" s="188"/>
      <c r="I108" s="188"/>
      <c r="J108" s="189">
        <f>J265</f>
        <v>0</v>
      </c>
      <c r="K108" s="186"/>
      <c r="L108" s="19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5"/>
      <c r="C109" s="186"/>
      <c r="D109" s="187" t="s">
        <v>140</v>
      </c>
      <c r="E109" s="188"/>
      <c r="F109" s="188"/>
      <c r="G109" s="188"/>
      <c r="H109" s="188"/>
      <c r="I109" s="188"/>
      <c r="J109" s="189">
        <f>J273</f>
        <v>0</v>
      </c>
      <c r="K109" s="186"/>
      <c r="L109" s="190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="2" customFormat="1" ht="6.96" customHeight="1">
      <c r="A115" s="35"/>
      <c r="B115" s="65"/>
      <c r="C115" s="66"/>
      <c r="D115" s="66"/>
      <c r="E115" s="66"/>
      <c r="F115" s="66"/>
      <c r="G115" s="66"/>
      <c r="H115" s="66"/>
      <c r="I115" s="66"/>
      <c r="J115" s="66"/>
      <c r="K115" s="66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141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16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4" customHeight="1">
      <c r="A119" s="35"/>
      <c r="B119" s="36"/>
      <c r="C119" s="37"/>
      <c r="D119" s="37"/>
      <c r="E119" s="180" t="str">
        <f>E7</f>
        <v>Oprava PZS na přejezdu P2156 v km 101,296 a PZS P2157 v km 102,845 úseku Lenešice - Břvany</v>
      </c>
      <c r="F119" s="29"/>
      <c r="G119" s="29"/>
      <c r="H119" s="29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" customFormat="1" ht="12" customHeight="1">
      <c r="B120" s="18"/>
      <c r="C120" s="29" t="s">
        <v>120</v>
      </c>
      <c r="D120" s="19"/>
      <c r="E120" s="19"/>
      <c r="F120" s="19"/>
      <c r="G120" s="19"/>
      <c r="H120" s="19"/>
      <c r="I120" s="19"/>
      <c r="J120" s="19"/>
      <c r="K120" s="19"/>
      <c r="L120" s="17"/>
    </row>
    <row r="121" s="2" customFormat="1" ht="14.4" customHeight="1">
      <c r="A121" s="35"/>
      <c r="B121" s="36"/>
      <c r="C121" s="37"/>
      <c r="D121" s="37"/>
      <c r="E121" s="180" t="s">
        <v>875</v>
      </c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122</v>
      </c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4.4" customHeight="1">
      <c r="A123" s="35"/>
      <c r="B123" s="36"/>
      <c r="C123" s="37"/>
      <c r="D123" s="37"/>
      <c r="E123" s="73" t="str">
        <f>E11</f>
        <v>01 - Technologická část</v>
      </c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2" customHeight="1">
      <c r="A125" s="35"/>
      <c r="B125" s="36"/>
      <c r="C125" s="29" t="s">
        <v>22</v>
      </c>
      <c r="D125" s="37"/>
      <c r="E125" s="37"/>
      <c r="F125" s="24" t="str">
        <f>F14</f>
        <v xml:space="preserve"> </v>
      </c>
      <c r="G125" s="37"/>
      <c r="H125" s="37"/>
      <c r="I125" s="29" t="s">
        <v>24</v>
      </c>
      <c r="J125" s="76" t="str">
        <f>IF(J14="","",J14)</f>
        <v>2. 11. 2020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6" customHeight="1">
      <c r="A127" s="35"/>
      <c r="B127" s="36"/>
      <c r="C127" s="29" t="s">
        <v>26</v>
      </c>
      <c r="D127" s="37"/>
      <c r="E127" s="37"/>
      <c r="F127" s="24" t="str">
        <f>E17</f>
        <v>Správa železnic, státní organizace</v>
      </c>
      <c r="G127" s="37"/>
      <c r="H127" s="37"/>
      <c r="I127" s="29" t="s">
        <v>34</v>
      </c>
      <c r="J127" s="33" t="str">
        <f>E23</f>
        <v xml:space="preserve"> 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5.6" customHeight="1">
      <c r="A128" s="35"/>
      <c r="B128" s="36"/>
      <c r="C128" s="29" t="s">
        <v>32</v>
      </c>
      <c r="D128" s="37"/>
      <c r="E128" s="37"/>
      <c r="F128" s="24" t="str">
        <f>IF(E20="","",E20)</f>
        <v>Vyplň údaj</v>
      </c>
      <c r="G128" s="37"/>
      <c r="H128" s="37"/>
      <c r="I128" s="29" t="s">
        <v>36</v>
      </c>
      <c r="J128" s="33" t="str">
        <f>E26</f>
        <v>Žitný David</v>
      </c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0.32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11" customFormat="1" ht="29.28" customHeight="1">
      <c r="A130" s="196"/>
      <c r="B130" s="197"/>
      <c r="C130" s="198" t="s">
        <v>142</v>
      </c>
      <c r="D130" s="199" t="s">
        <v>64</v>
      </c>
      <c r="E130" s="199" t="s">
        <v>60</v>
      </c>
      <c r="F130" s="199" t="s">
        <v>61</v>
      </c>
      <c r="G130" s="199" t="s">
        <v>143</v>
      </c>
      <c r="H130" s="199" t="s">
        <v>144</v>
      </c>
      <c r="I130" s="199" t="s">
        <v>145</v>
      </c>
      <c r="J130" s="199" t="s">
        <v>127</v>
      </c>
      <c r="K130" s="200" t="s">
        <v>146</v>
      </c>
      <c r="L130" s="201"/>
      <c r="M130" s="97" t="s">
        <v>1</v>
      </c>
      <c r="N130" s="98" t="s">
        <v>43</v>
      </c>
      <c r="O130" s="98" t="s">
        <v>147</v>
      </c>
      <c r="P130" s="98" t="s">
        <v>148</v>
      </c>
      <c r="Q130" s="98" t="s">
        <v>149</v>
      </c>
      <c r="R130" s="98" t="s">
        <v>150</v>
      </c>
      <c r="S130" s="98" t="s">
        <v>151</v>
      </c>
      <c r="T130" s="99" t="s">
        <v>152</v>
      </c>
      <c r="U130" s="196"/>
      <c r="V130" s="196"/>
      <c r="W130" s="196"/>
      <c r="X130" s="196"/>
      <c r="Y130" s="196"/>
      <c r="Z130" s="196"/>
      <c r="AA130" s="196"/>
      <c r="AB130" s="196"/>
      <c r="AC130" s="196"/>
      <c r="AD130" s="196"/>
      <c r="AE130" s="196"/>
    </row>
    <row r="131" s="2" customFormat="1" ht="22.8" customHeight="1">
      <c r="A131" s="35"/>
      <c r="B131" s="36"/>
      <c r="C131" s="104" t="s">
        <v>153</v>
      </c>
      <c r="D131" s="37"/>
      <c r="E131" s="37"/>
      <c r="F131" s="37"/>
      <c r="G131" s="37"/>
      <c r="H131" s="37"/>
      <c r="I131" s="37"/>
      <c r="J131" s="202">
        <f>BK131</f>
        <v>0</v>
      </c>
      <c r="K131" s="37"/>
      <c r="L131" s="41"/>
      <c r="M131" s="100"/>
      <c r="N131" s="203"/>
      <c r="O131" s="101"/>
      <c r="P131" s="204">
        <f>P132+P169+P186+P205+P221+P229+P239+P262+P265+P273</f>
        <v>0</v>
      </c>
      <c r="Q131" s="101"/>
      <c r="R131" s="204">
        <f>R132+R169+R186+R205+R221+R229+R239+R262+R265+R273</f>
        <v>0</v>
      </c>
      <c r="S131" s="101"/>
      <c r="T131" s="205">
        <f>T132+T169+T186+T205+T221+T229+T239+T262+T265+T273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78</v>
      </c>
      <c r="AU131" s="14" t="s">
        <v>129</v>
      </c>
      <c r="BK131" s="206">
        <f>BK132+BK169+BK186+BK205+BK221+BK229+BK239+BK262+BK265+BK273</f>
        <v>0</v>
      </c>
    </row>
    <row r="132" s="12" customFormat="1" ht="25.92" customHeight="1">
      <c r="A132" s="12"/>
      <c r="B132" s="207"/>
      <c r="C132" s="208"/>
      <c r="D132" s="209" t="s">
        <v>78</v>
      </c>
      <c r="E132" s="210" t="s">
        <v>154</v>
      </c>
      <c r="F132" s="210" t="s">
        <v>155</v>
      </c>
      <c r="G132" s="208"/>
      <c r="H132" s="208"/>
      <c r="I132" s="211"/>
      <c r="J132" s="212">
        <f>BK132</f>
        <v>0</v>
      </c>
      <c r="K132" s="208"/>
      <c r="L132" s="213"/>
      <c r="M132" s="214"/>
      <c r="N132" s="215"/>
      <c r="O132" s="215"/>
      <c r="P132" s="216">
        <f>SUM(P133:P168)</f>
        <v>0</v>
      </c>
      <c r="Q132" s="215"/>
      <c r="R132" s="216">
        <f>SUM(R133:R168)</f>
        <v>0</v>
      </c>
      <c r="S132" s="215"/>
      <c r="T132" s="217">
        <f>SUM(T133:T168)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8" t="s">
        <v>86</v>
      </c>
      <c r="AT132" s="219" t="s">
        <v>78</v>
      </c>
      <c r="AU132" s="219" t="s">
        <v>79</v>
      </c>
      <c r="AY132" s="218" t="s">
        <v>156</v>
      </c>
      <c r="BK132" s="220">
        <f>SUM(BK133:BK168)</f>
        <v>0</v>
      </c>
    </row>
    <row r="133" s="2" customFormat="1" ht="22.2" customHeight="1">
      <c r="A133" s="35"/>
      <c r="B133" s="36"/>
      <c r="C133" s="221" t="s">
        <v>86</v>
      </c>
      <c r="D133" s="221" t="s">
        <v>157</v>
      </c>
      <c r="E133" s="222" t="s">
        <v>163</v>
      </c>
      <c r="F133" s="223" t="s">
        <v>164</v>
      </c>
      <c r="G133" s="224" t="s">
        <v>160</v>
      </c>
      <c r="H133" s="225">
        <v>58</v>
      </c>
      <c r="I133" s="226"/>
      <c r="J133" s="227">
        <f>ROUND(I133*H133,2)</f>
        <v>0</v>
      </c>
      <c r="K133" s="223" t="s">
        <v>161</v>
      </c>
      <c r="L133" s="228"/>
      <c r="M133" s="229" t="s">
        <v>1</v>
      </c>
      <c r="N133" s="230" t="s">
        <v>44</v>
      </c>
      <c r="O133" s="88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3" t="s">
        <v>89</v>
      </c>
      <c r="AT133" s="233" t="s">
        <v>157</v>
      </c>
      <c r="AU133" s="233" t="s">
        <v>86</v>
      </c>
      <c r="AY133" s="14" t="s">
        <v>156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4" t="s">
        <v>86</v>
      </c>
      <c r="BK133" s="234">
        <f>ROUND(I133*H133,2)</f>
        <v>0</v>
      </c>
      <c r="BL133" s="14" t="s">
        <v>86</v>
      </c>
      <c r="BM133" s="233" t="s">
        <v>165</v>
      </c>
    </row>
    <row r="134" s="2" customFormat="1" ht="22.2" customHeight="1">
      <c r="A134" s="35"/>
      <c r="B134" s="36"/>
      <c r="C134" s="221" t="s">
        <v>89</v>
      </c>
      <c r="D134" s="221" t="s">
        <v>157</v>
      </c>
      <c r="E134" s="222" t="s">
        <v>167</v>
      </c>
      <c r="F134" s="223" t="s">
        <v>168</v>
      </c>
      <c r="G134" s="224" t="s">
        <v>160</v>
      </c>
      <c r="H134" s="225">
        <v>68</v>
      </c>
      <c r="I134" s="226"/>
      <c r="J134" s="227">
        <f>ROUND(I134*H134,2)</f>
        <v>0</v>
      </c>
      <c r="K134" s="223" t="s">
        <v>161</v>
      </c>
      <c r="L134" s="228"/>
      <c r="M134" s="229" t="s">
        <v>1</v>
      </c>
      <c r="N134" s="230" t="s">
        <v>44</v>
      </c>
      <c r="O134" s="88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3" t="s">
        <v>89</v>
      </c>
      <c r="AT134" s="233" t="s">
        <v>157</v>
      </c>
      <c r="AU134" s="233" t="s">
        <v>86</v>
      </c>
      <c r="AY134" s="14" t="s">
        <v>156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4" t="s">
        <v>86</v>
      </c>
      <c r="BK134" s="234">
        <f>ROUND(I134*H134,2)</f>
        <v>0</v>
      </c>
      <c r="BL134" s="14" t="s">
        <v>86</v>
      </c>
      <c r="BM134" s="233" t="s">
        <v>169</v>
      </c>
    </row>
    <row r="135" s="2" customFormat="1" ht="22.2" customHeight="1">
      <c r="A135" s="35"/>
      <c r="B135" s="36"/>
      <c r="C135" s="221" t="s">
        <v>166</v>
      </c>
      <c r="D135" s="221" t="s">
        <v>157</v>
      </c>
      <c r="E135" s="222" t="s">
        <v>171</v>
      </c>
      <c r="F135" s="223" t="s">
        <v>172</v>
      </c>
      <c r="G135" s="224" t="s">
        <v>160</v>
      </c>
      <c r="H135" s="225">
        <v>85</v>
      </c>
      <c r="I135" s="226"/>
      <c r="J135" s="227">
        <f>ROUND(I135*H135,2)</f>
        <v>0</v>
      </c>
      <c r="K135" s="223" t="s">
        <v>161</v>
      </c>
      <c r="L135" s="228"/>
      <c r="M135" s="229" t="s">
        <v>1</v>
      </c>
      <c r="N135" s="230" t="s">
        <v>44</v>
      </c>
      <c r="O135" s="88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3" t="s">
        <v>89</v>
      </c>
      <c r="AT135" s="233" t="s">
        <v>157</v>
      </c>
      <c r="AU135" s="233" t="s">
        <v>86</v>
      </c>
      <c r="AY135" s="14" t="s">
        <v>156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4" t="s">
        <v>86</v>
      </c>
      <c r="BK135" s="234">
        <f>ROUND(I135*H135,2)</f>
        <v>0</v>
      </c>
      <c r="BL135" s="14" t="s">
        <v>86</v>
      </c>
      <c r="BM135" s="233" t="s">
        <v>173</v>
      </c>
    </row>
    <row r="136" s="2" customFormat="1" ht="22.2" customHeight="1">
      <c r="A136" s="35"/>
      <c r="B136" s="36"/>
      <c r="C136" s="221" t="s">
        <v>170</v>
      </c>
      <c r="D136" s="221" t="s">
        <v>157</v>
      </c>
      <c r="E136" s="222" t="s">
        <v>187</v>
      </c>
      <c r="F136" s="223" t="s">
        <v>188</v>
      </c>
      <c r="G136" s="224" t="s">
        <v>160</v>
      </c>
      <c r="H136" s="225">
        <v>3231</v>
      </c>
      <c r="I136" s="226"/>
      <c r="J136" s="227">
        <f>ROUND(I136*H136,2)</f>
        <v>0</v>
      </c>
      <c r="K136" s="223" t="s">
        <v>161</v>
      </c>
      <c r="L136" s="228"/>
      <c r="M136" s="229" t="s">
        <v>1</v>
      </c>
      <c r="N136" s="230" t="s">
        <v>44</v>
      </c>
      <c r="O136" s="88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3" t="s">
        <v>89</v>
      </c>
      <c r="AT136" s="233" t="s">
        <v>157</v>
      </c>
      <c r="AU136" s="233" t="s">
        <v>86</v>
      </c>
      <c r="AY136" s="14" t="s">
        <v>156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4" t="s">
        <v>86</v>
      </c>
      <c r="BK136" s="234">
        <f>ROUND(I136*H136,2)</f>
        <v>0</v>
      </c>
      <c r="BL136" s="14" t="s">
        <v>86</v>
      </c>
      <c r="BM136" s="233" t="s">
        <v>189</v>
      </c>
    </row>
    <row r="137" s="2" customFormat="1" ht="22.2" customHeight="1">
      <c r="A137" s="35"/>
      <c r="B137" s="36"/>
      <c r="C137" s="221" t="s">
        <v>174</v>
      </c>
      <c r="D137" s="221" t="s">
        <v>157</v>
      </c>
      <c r="E137" s="222" t="s">
        <v>191</v>
      </c>
      <c r="F137" s="223" t="s">
        <v>192</v>
      </c>
      <c r="G137" s="224" t="s">
        <v>160</v>
      </c>
      <c r="H137" s="225">
        <v>30</v>
      </c>
      <c r="I137" s="226"/>
      <c r="J137" s="227">
        <f>ROUND(I137*H137,2)</f>
        <v>0</v>
      </c>
      <c r="K137" s="223" t="s">
        <v>161</v>
      </c>
      <c r="L137" s="228"/>
      <c r="M137" s="229" t="s">
        <v>1</v>
      </c>
      <c r="N137" s="230" t="s">
        <v>44</v>
      </c>
      <c r="O137" s="88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3" t="s">
        <v>89</v>
      </c>
      <c r="AT137" s="233" t="s">
        <v>157</v>
      </c>
      <c r="AU137" s="233" t="s">
        <v>86</v>
      </c>
      <c r="AY137" s="14" t="s">
        <v>156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4" t="s">
        <v>86</v>
      </c>
      <c r="BK137" s="234">
        <f>ROUND(I137*H137,2)</f>
        <v>0</v>
      </c>
      <c r="BL137" s="14" t="s">
        <v>86</v>
      </c>
      <c r="BM137" s="233" t="s">
        <v>193</v>
      </c>
    </row>
    <row r="138" s="2" customFormat="1" ht="22.2" customHeight="1">
      <c r="A138" s="35"/>
      <c r="B138" s="36"/>
      <c r="C138" s="221" t="s">
        <v>178</v>
      </c>
      <c r="D138" s="221" t="s">
        <v>157</v>
      </c>
      <c r="E138" s="222" t="s">
        <v>195</v>
      </c>
      <c r="F138" s="223" t="s">
        <v>196</v>
      </c>
      <c r="G138" s="224" t="s">
        <v>160</v>
      </c>
      <c r="H138" s="225">
        <v>913</v>
      </c>
      <c r="I138" s="226"/>
      <c r="J138" s="227">
        <f>ROUND(I138*H138,2)</f>
        <v>0</v>
      </c>
      <c r="K138" s="223" t="s">
        <v>161</v>
      </c>
      <c r="L138" s="228"/>
      <c r="M138" s="229" t="s">
        <v>1</v>
      </c>
      <c r="N138" s="230" t="s">
        <v>44</v>
      </c>
      <c r="O138" s="88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3" t="s">
        <v>89</v>
      </c>
      <c r="AT138" s="233" t="s">
        <v>157</v>
      </c>
      <c r="AU138" s="233" t="s">
        <v>86</v>
      </c>
      <c r="AY138" s="14" t="s">
        <v>156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4" t="s">
        <v>86</v>
      </c>
      <c r="BK138" s="234">
        <f>ROUND(I138*H138,2)</f>
        <v>0</v>
      </c>
      <c r="BL138" s="14" t="s">
        <v>86</v>
      </c>
      <c r="BM138" s="233" t="s">
        <v>197</v>
      </c>
    </row>
    <row r="139" s="2" customFormat="1" ht="22.2" customHeight="1">
      <c r="A139" s="35"/>
      <c r="B139" s="36"/>
      <c r="C139" s="221" t="s">
        <v>182</v>
      </c>
      <c r="D139" s="221" t="s">
        <v>157</v>
      </c>
      <c r="E139" s="222" t="s">
        <v>199</v>
      </c>
      <c r="F139" s="223" t="s">
        <v>200</v>
      </c>
      <c r="G139" s="224" t="s">
        <v>160</v>
      </c>
      <c r="H139" s="225">
        <v>10</v>
      </c>
      <c r="I139" s="226"/>
      <c r="J139" s="227">
        <f>ROUND(I139*H139,2)</f>
        <v>0</v>
      </c>
      <c r="K139" s="223" t="s">
        <v>161</v>
      </c>
      <c r="L139" s="228"/>
      <c r="M139" s="229" t="s">
        <v>1</v>
      </c>
      <c r="N139" s="230" t="s">
        <v>44</v>
      </c>
      <c r="O139" s="88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3" t="s">
        <v>89</v>
      </c>
      <c r="AT139" s="233" t="s">
        <v>157</v>
      </c>
      <c r="AU139" s="233" t="s">
        <v>86</v>
      </c>
      <c r="AY139" s="14" t="s">
        <v>156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4" t="s">
        <v>86</v>
      </c>
      <c r="BK139" s="234">
        <f>ROUND(I139*H139,2)</f>
        <v>0</v>
      </c>
      <c r="BL139" s="14" t="s">
        <v>86</v>
      </c>
      <c r="BM139" s="233" t="s">
        <v>201</v>
      </c>
    </row>
    <row r="140" s="2" customFormat="1" ht="22.2" customHeight="1">
      <c r="A140" s="35"/>
      <c r="B140" s="36"/>
      <c r="C140" s="221" t="s">
        <v>186</v>
      </c>
      <c r="D140" s="221" t="s">
        <v>157</v>
      </c>
      <c r="E140" s="222" t="s">
        <v>203</v>
      </c>
      <c r="F140" s="223" t="s">
        <v>204</v>
      </c>
      <c r="G140" s="224" t="s">
        <v>160</v>
      </c>
      <c r="H140" s="225">
        <v>10</v>
      </c>
      <c r="I140" s="226"/>
      <c r="J140" s="227">
        <f>ROUND(I140*H140,2)</f>
        <v>0</v>
      </c>
      <c r="K140" s="223" t="s">
        <v>161</v>
      </c>
      <c r="L140" s="228"/>
      <c r="M140" s="229" t="s">
        <v>1</v>
      </c>
      <c r="N140" s="230" t="s">
        <v>44</v>
      </c>
      <c r="O140" s="88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3" t="s">
        <v>89</v>
      </c>
      <c r="AT140" s="233" t="s">
        <v>157</v>
      </c>
      <c r="AU140" s="233" t="s">
        <v>86</v>
      </c>
      <c r="AY140" s="14" t="s">
        <v>156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4" t="s">
        <v>86</v>
      </c>
      <c r="BK140" s="234">
        <f>ROUND(I140*H140,2)</f>
        <v>0</v>
      </c>
      <c r="BL140" s="14" t="s">
        <v>86</v>
      </c>
      <c r="BM140" s="233" t="s">
        <v>205</v>
      </c>
    </row>
    <row r="141" s="2" customFormat="1" ht="22.2" customHeight="1">
      <c r="A141" s="35"/>
      <c r="B141" s="36"/>
      <c r="C141" s="221" t="s">
        <v>190</v>
      </c>
      <c r="D141" s="221" t="s">
        <v>157</v>
      </c>
      <c r="E141" s="222" t="s">
        <v>207</v>
      </c>
      <c r="F141" s="223" t="s">
        <v>208</v>
      </c>
      <c r="G141" s="224" t="s">
        <v>160</v>
      </c>
      <c r="H141" s="225">
        <v>10</v>
      </c>
      <c r="I141" s="226"/>
      <c r="J141" s="227">
        <f>ROUND(I141*H141,2)</f>
        <v>0</v>
      </c>
      <c r="K141" s="223" t="s">
        <v>161</v>
      </c>
      <c r="L141" s="228"/>
      <c r="M141" s="229" t="s">
        <v>1</v>
      </c>
      <c r="N141" s="230" t="s">
        <v>44</v>
      </c>
      <c r="O141" s="88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3" t="s">
        <v>89</v>
      </c>
      <c r="AT141" s="233" t="s">
        <v>157</v>
      </c>
      <c r="AU141" s="233" t="s">
        <v>86</v>
      </c>
      <c r="AY141" s="14" t="s">
        <v>156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4" t="s">
        <v>86</v>
      </c>
      <c r="BK141" s="234">
        <f>ROUND(I141*H141,2)</f>
        <v>0</v>
      </c>
      <c r="BL141" s="14" t="s">
        <v>86</v>
      </c>
      <c r="BM141" s="233" t="s">
        <v>209</v>
      </c>
    </row>
    <row r="142" s="2" customFormat="1" ht="22.2" customHeight="1">
      <c r="A142" s="35"/>
      <c r="B142" s="36"/>
      <c r="C142" s="221" t="s">
        <v>194</v>
      </c>
      <c r="D142" s="221" t="s">
        <v>157</v>
      </c>
      <c r="E142" s="222" t="s">
        <v>211</v>
      </c>
      <c r="F142" s="223" t="s">
        <v>212</v>
      </c>
      <c r="G142" s="224" t="s">
        <v>160</v>
      </c>
      <c r="H142" s="225">
        <v>6462</v>
      </c>
      <c r="I142" s="226"/>
      <c r="J142" s="227">
        <f>ROUND(I142*H142,2)</f>
        <v>0</v>
      </c>
      <c r="K142" s="223" t="s">
        <v>161</v>
      </c>
      <c r="L142" s="228"/>
      <c r="M142" s="229" t="s">
        <v>1</v>
      </c>
      <c r="N142" s="230" t="s">
        <v>44</v>
      </c>
      <c r="O142" s="88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3" t="s">
        <v>89</v>
      </c>
      <c r="AT142" s="233" t="s">
        <v>157</v>
      </c>
      <c r="AU142" s="233" t="s">
        <v>86</v>
      </c>
      <c r="AY142" s="14" t="s">
        <v>156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4" t="s">
        <v>86</v>
      </c>
      <c r="BK142" s="234">
        <f>ROUND(I142*H142,2)</f>
        <v>0</v>
      </c>
      <c r="BL142" s="14" t="s">
        <v>86</v>
      </c>
      <c r="BM142" s="233" t="s">
        <v>213</v>
      </c>
    </row>
    <row r="143" s="2" customFormat="1" ht="93" customHeight="1">
      <c r="A143" s="35"/>
      <c r="B143" s="36"/>
      <c r="C143" s="235" t="s">
        <v>198</v>
      </c>
      <c r="D143" s="235" t="s">
        <v>214</v>
      </c>
      <c r="E143" s="236" t="s">
        <v>215</v>
      </c>
      <c r="F143" s="237" t="s">
        <v>216</v>
      </c>
      <c r="G143" s="238" t="s">
        <v>160</v>
      </c>
      <c r="H143" s="239">
        <v>126</v>
      </c>
      <c r="I143" s="240"/>
      <c r="J143" s="241">
        <f>ROUND(I143*H143,2)</f>
        <v>0</v>
      </c>
      <c r="K143" s="237" t="s">
        <v>161</v>
      </c>
      <c r="L143" s="41"/>
      <c r="M143" s="242" t="s">
        <v>1</v>
      </c>
      <c r="N143" s="243" t="s">
        <v>44</v>
      </c>
      <c r="O143" s="88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3" t="s">
        <v>86</v>
      </c>
      <c r="AT143" s="233" t="s">
        <v>214</v>
      </c>
      <c r="AU143" s="233" t="s">
        <v>86</v>
      </c>
      <c r="AY143" s="14" t="s">
        <v>156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4" t="s">
        <v>86</v>
      </c>
      <c r="BK143" s="234">
        <f>ROUND(I143*H143,2)</f>
        <v>0</v>
      </c>
      <c r="BL143" s="14" t="s">
        <v>86</v>
      </c>
      <c r="BM143" s="233" t="s">
        <v>217</v>
      </c>
    </row>
    <row r="144" s="2" customFormat="1" ht="93" customHeight="1">
      <c r="A144" s="35"/>
      <c r="B144" s="36"/>
      <c r="C144" s="235" t="s">
        <v>202</v>
      </c>
      <c r="D144" s="235" t="s">
        <v>214</v>
      </c>
      <c r="E144" s="236" t="s">
        <v>219</v>
      </c>
      <c r="F144" s="237" t="s">
        <v>220</v>
      </c>
      <c r="G144" s="238" t="s">
        <v>160</v>
      </c>
      <c r="H144" s="239">
        <v>85</v>
      </c>
      <c r="I144" s="240"/>
      <c r="J144" s="241">
        <f>ROUND(I144*H144,2)</f>
        <v>0</v>
      </c>
      <c r="K144" s="237" t="s">
        <v>161</v>
      </c>
      <c r="L144" s="41"/>
      <c r="M144" s="242" t="s">
        <v>1</v>
      </c>
      <c r="N144" s="243" t="s">
        <v>44</v>
      </c>
      <c r="O144" s="88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3" t="s">
        <v>86</v>
      </c>
      <c r="AT144" s="233" t="s">
        <v>214</v>
      </c>
      <c r="AU144" s="233" t="s">
        <v>86</v>
      </c>
      <c r="AY144" s="14" t="s">
        <v>156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4" t="s">
        <v>86</v>
      </c>
      <c r="BK144" s="234">
        <f>ROUND(I144*H144,2)</f>
        <v>0</v>
      </c>
      <c r="BL144" s="14" t="s">
        <v>86</v>
      </c>
      <c r="BM144" s="233" t="s">
        <v>221</v>
      </c>
    </row>
    <row r="145" s="2" customFormat="1" ht="80.4" customHeight="1">
      <c r="A145" s="35"/>
      <c r="B145" s="36"/>
      <c r="C145" s="235" t="s">
        <v>206</v>
      </c>
      <c r="D145" s="235" t="s">
        <v>214</v>
      </c>
      <c r="E145" s="236" t="s">
        <v>231</v>
      </c>
      <c r="F145" s="237" t="s">
        <v>232</v>
      </c>
      <c r="G145" s="238" t="s">
        <v>160</v>
      </c>
      <c r="H145" s="239">
        <v>3231</v>
      </c>
      <c r="I145" s="240"/>
      <c r="J145" s="241">
        <f>ROUND(I145*H145,2)</f>
        <v>0</v>
      </c>
      <c r="K145" s="237" t="s">
        <v>161</v>
      </c>
      <c r="L145" s="41"/>
      <c r="M145" s="242" t="s">
        <v>1</v>
      </c>
      <c r="N145" s="243" t="s">
        <v>44</v>
      </c>
      <c r="O145" s="88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3" t="s">
        <v>86</v>
      </c>
      <c r="AT145" s="233" t="s">
        <v>214</v>
      </c>
      <c r="AU145" s="233" t="s">
        <v>86</v>
      </c>
      <c r="AY145" s="14" t="s">
        <v>156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4" t="s">
        <v>86</v>
      </c>
      <c r="BK145" s="234">
        <f>ROUND(I145*H145,2)</f>
        <v>0</v>
      </c>
      <c r="BL145" s="14" t="s">
        <v>86</v>
      </c>
      <c r="BM145" s="233" t="s">
        <v>233</v>
      </c>
    </row>
    <row r="146" s="2" customFormat="1" ht="57.6" customHeight="1">
      <c r="A146" s="35"/>
      <c r="B146" s="36"/>
      <c r="C146" s="235" t="s">
        <v>210</v>
      </c>
      <c r="D146" s="235" t="s">
        <v>214</v>
      </c>
      <c r="E146" s="236" t="s">
        <v>235</v>
      </c>
      <c r="F146" s="237" t="s">
        <v>236</v>
      </c>
      <c r="G146" s="238" t="s">
        <v>160</v>
      </c>
      <c r="H146" s="239">
        <v>913</v>
      </c>
      <c r="I146" s="240"/>
      <c r="J146" s="241">
        <f>ROUND(I146*H146,2)</f>
        <v>0</v>
      </c>
      <c r="K146" s="237" t="s">
        <v>161</v>
      </c>
      <c r="L146" s="41"/>
      <c r="M146" s="242" t="s">
        <v>1</v>
      </c>
      <c r="N146" s="243" t="s">
        <v>44</v>
      </c>
      <c r="O146" s="88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3" t="s">
        <v>86</v>
      </c>
      <c r="AT146" s="233" t="s">
        <v>214</v>
      </c>
      <c r="AU146" s="233" t="s">
        <v>86</v>
      </c>
      <c r="AY146" s="14" t="s">
        <v>156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4" t="s">
        <v>86</v>
      </c>
      <c r="BK146" s="234">
        <f>ROUND(I146*H146,2)</f>
        <v>0</v>
      </c>
      <c r="BL146" s="14" t="s">
        <v>86</v>
      </c>
      <c r="BM146" s="233" t="s">
        <v>237</v>
      </c>
    </row>
    <row r="147" s="2" customFormat="1" ht="80.4" customHeight="1">
      <c r="A147" s="35"/>
      <c r="B147" s="36"/>
      <c r="C147" s="235" t="s">
        <v>8</v>
      </c>
      <c r="D147" s="235" t="s">
        <v>214</v>
      </c>
      <c r="E147" s="236" t="s">
        <v>238</v>
      </c>
      <c r="F147" s="237" t="s">
        <v>239</v>
      </c>
      <c r="G147" s="238" t="s">
        <v>240</v>
      </c>
      <c r="H147" s="239">
        <v>2</v>
      </c>
      <c r="I147" s="240"/>
      <c r="J147" s="241">
        <f>ROUND(I147*H147,2)</f>
        <v>0</v>
      </c>
      <c r="K147" s="237" t="s">
        <v>161</v>
      </c>
      <c r="L147" s="41"/>
      <c r="M147" s="242" t="s">
        <v>1</v>
      </c>
      <c r="N147" s="243" t="s">
        <v>44</v>
      </c>
      <c r="O147" s="88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3" t="s">
        <v>86</v>
      </c>
      <c r="AT147" s="233" t="s">
        <v>214</v>
      </c>
      <c r="AU147" s="233" t="s">
        <v>86</v>
      </c>
      <c r="AY147" s="14" t="s">
        <v>156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4" t="s">
        <v>86</v>
      </c>
      <c r="BK147" s="234">
        <f>ROUND(I147*H147,2)</f>
        <v>0</v>
      </c>
      <c r="BL147" s="14" t="s">
        <v>86</v>
      </c>
      <c r="BM147" s="233" t="s">
        <v>241</v>
      </c>
    </row>
    <row r="148" s="2" customFormat="1" ht="80.4" customHeight="1">
      <c r="A148" s="35"/>
      <c r="B148" s="36"/>
      <c r="C148" s="235" t="s">
        <v>218</v>
      </c>
      <c r="D148" s="235" t="s">
        <v>214</v>
      </c>
      <c r="E148" s="236" t="s">
        <v>243</v>
      </c>
      <c r="F148" s="237" t="s">
        <v>244</v>
      </c>
      <c r="G148" s="238" t="s">
        <v>240</v>
      </c>
      <c r="H148" s="239">
        <v>4</v>
      </c>
      <c r="I148" s="240"/>
      <c r="J148" s="241">
        <f>ROUND(I148*H148,2)</f>
        <v>0</v>
      </c>
      <c r="K148" s="237" t="s">
        <v>161</v>
      </c>
      <c r="L148" s="41"/>
      <c r="M148" s="242" t="s">
        <v>1</v>
      </c>
      <c r="N148" s="243" t="s">
        <v>44</v>
      </c>
      <c r="O148" s="88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3" t="s">
        <v>86</v>
      </c>
      <c r="AT148" s="233" t="s">
        <v>214</v>
      </c>
      <c r="AU148" s="233" t="s">
        <v>86</v>
      </c>
      <c r="AY148" s="14" t="s">
        <v>156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4" t="s">
        <v>86</v>
      </c>
      <c r="BK148" s="234">
        <f>ROUND(I148*H148,2)</f>
        <v>0</v>
      </c>
      <c r="BL148" s="14" t="s">
        <v>86</v>
      </c>
      <c r="BM148" s="233" t="s">
        <v>245</v>
      </c>
    </row>
    <row r="149" s="2" customFormat="1" ht="80.4" customHeight="1">
      <c r="A149" s="35"/>
      <c r="B149" s="36"/>
      <c r="C149" s="235" t="s">
        <v>222</v>
      </c>
      <c r="D149" s="235" t="s">
        <v>214</v>
      </c>
      <c r="E149" s="236" t="s">
        <v>247</v>
      </c>
      <c r="F149" s="237" t="s">
        <v>248</v>
      </c>
      <c r="G149" s="238" t="s">
        <v>240</v>
      </c>
      <c r="H149" s="239">
        <v>6</v>
      </c>
      <c r="I149" s="240"/>
      <c r="J149" s="241">
        <f>ROUND(I149*H149,2)</f>
        <v>0</v>
      </c>
      <c r="K149" s="237" t="s">
        <v>161</v>
      </c>
      <c r="L149" s="41"/>
      <c r="M149" s="242" t="s">
        <v>1</v>
      </c>
      <c r="N149" s="243" t="s">
        <v>44</v>
      </c>
      <c r="O149" s="88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3" t="s">
        <v>86</v>
      </c>
      <c r="AT149" s="233" t="s">
        <v>214</v>
      </c>
      <c r="AU149" s="233" t="s">
        <v>86</v>
      </c>
      <c r="AY149" s="14" t="s">
        <v>156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4" t="s">
        <v>86</v>
      </c>
      <c r="BK149" s="234">
        <f>ROUND(I149*H149,2)</f>
        <v>0</v>
      </c>
      <c r="BL149" s="14" t="s">
        <v>86</v>
      </c>
      <c r="BM149" s="233" t="s">
        <v>249</v>
      </c>
    </row>
    <row r="150" s="2" customFormat="1" ht="80.4" customHeight="1">
      <c r="A150" s="35"/>
      <c r="B150" s="36"/>
      <c r="C150" s="235" t="s">
        <v>226</v>
      </c>
      <c r="D150" s="235" t="s">
        <v>214</v>
      </c>
      <c r="E150" s="236" t="s">
        <v>251</v>
      </c>
      <c r="F150" s="237" t="s">
        <v>252</v>
      </c>
      <c r="G150" s="238" t="s">
        <v>240</v>
      </c>
      <c r="H150" s="239">
        <v>2</v>
      </c>
      <c r="I150" s="240"/>
      <c r="J150" s="241">
        <f>ROUND(I150*H150,2)</f>
        <v>0</v>
      </c>
      <c r="K150" s="237" t="s">
        <v>161</v>
      </c>
      <c r="L150" s="41"/>
      <c r="M150" s="242" t="s">
        <v>1</v>
      </c>
      <c r="N150" s="243" t="s">
        <v>44</v>
      </c>
      <c r="O150" s="88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3" t="s">
        <v>86</v>
      </c>
      <c r="AT150" s="233" t="s">
        <v>214</v>
      </c>
      <c r="AU150" s="233" t="s">
        <v>86</v>
      </c>
      <c r="AY150" s="14" t="s">
        <v>156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4" t="s">
        <v>86</v>
      </c>
      <c r="BK150" s="234">
        <f>ROUND(I150*H150,2)</f>
        <v>0</v>
      </c>
      <c r="BL150" s="14" t="s">
        <v>86</v>
      </c>
      <c r="BM150" s="233" t="s">
        <v>253</v>
      </c>
    </row>
    <row r="151" s="2" customFormat="1" ht="70.2" customHeight="1">
      <c r="A151" s="35"/>
      <c r="B151" s="36"/>
      <c r="C151" s="235" t="s">
        <v>230</v>
      </c>
      <c r="D151" s="235" t="s">
        <v>214</v>
      </c>
      <c r="E151" s="236" t="s">
        <v>263</v>
      </c>
      <c r="F151" s="237" t="s">
        <v>264</v>
      </c>
      <c r="G151" s="238" t="s">
        <v>240</v>
      </c>
      <c r="H151" s="239">
        <v>18</v>
      </c>
      <c r="I151" s="240"/>
      <c r="J151" s="241">
        <f>ROUND(I151*H151,2)</f>
        <v>0</v>
      </c>
      <c r="K151" s="237" t="s">
        <v>161</v>
      </c>
      <c r="L151" s="41"/>
      <c r="M151" s="242" t="s">
        <v>1</v>
      </c>
      <c r="N151" s="243" t="s">
        <v>44</v>
      </c>
      <c r="O151" s="88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3" t="s">
        <v>86</v>
      </c>
      <c r="AT151" s="233" t="s">
        <v>214</v>
      </c>
      <c r="AU151" s="233" t="s">
        <v>86</v>
      </c>
      <c r="AY151" s="14" t="s">
        <v>156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4" t="s">
        <v>86</v>
      </c>
      <c r="BK151" s="234">
        <f>ROUND(I151*H151,2)</f>
        <v>0</v>
      </c>
      <c r="BL151" s="14" t="s">
        <v>86</v>
      </c>
      <c r="BM151" s="233" t="s">
        <v>265</v>
      </c>
    </row>
    <row r="152" s="2" customFormat="1" ht="45" customHeight="1">
      <c r="A152" s="35"/>
      <c r="B152" s="36"/>
      <c r="C152" s="235" t="s">
        <v>234</v>
      </c>
      <c r="D152" s="235" t="s">
        <v>214</v>
      </c>
      <c r="E152" s="236" t="s">
        <v>267</v>
      </c>
      <c r="F152" s="237" t="s">
        <v>268</v>
      </c>
      <c r="G152" s="238" t="s">
        <v>240</v>
      </c>
      <c r="H152" s="239">
        <v>32</v>
      </c>
      <c r="I152" s="240"/>
      <c r="J152" s="241">
        <f>ROUND(I152*H152,2)</f>
        <v>0</v>
      </c>
      <c r="K152" s="237" t="s">
        <v>161</v>
      </c>
      <c r="L152" s="41"/>
      <c r="M152" s="242" t="s">
        <v>1</v>
      </c>
      <c r="N152" s="243" t="s">
        <v>44</v>
      </c>
      <c r="O152" s="88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3" t="s">
        <v>86</v>
      </c>
      <c r="AT152" s="233" t="s">
        <v>214</v>
      </c>
      <c r="AU152" s="233" t="s">
        <v>86</v>
      </c>
      <c r="AY152" s="14" t="s">
        <v>156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4" t="s">
        <v>86</v>
      </c>
      <c r="BK152" s="234">
        <f>ROUND(I152*H152,2)</f>
        <v>0</v>
      </c>
      <c r="BL152" s="14" t="s">
        <v>86</v>
      </c>
      <c r="BM152" s="233" t="s">
        <v>269</v>
      </c>
    </row>
    <row r="153" s="2" customFormat="1" ht="70.2" customHeight="1">
      <c r="A153" s="35"/>
      <c r="B153" s="36"/>
      <c r="C153" s="235" t="s">
        <v>7</v>
      </c>
      <c r="D153" s="235" t="s">
        <v>214</v>
      </c>
      <c r="E153" s="236" t="s">
        <v>271</v>
      </c>
      <c r="F153" s="237" t="s">
        <v>272</v>
      </c>
      <c r="G153" s="238" t="s">
        <v>240</v>
      </c>
      <c r="H153" s="239">
        <v>28</v>
      </c>
      <c r="I153" s="240"/>
      <c r="J153" s="241">
        <f>ROUND(I153*H153,2)</f>
        <v>0</v>
      </c>
      <c r="K153" s="237" t="s">
        <v>161</v>
      </c>
      <c r="L153" s="41"/>
      <c r="M153" s="242" t="s">
        <v>1</v>
      </c>
      <c r="N153" s="243" t="s">
        <v>44</v>
      </c>
      <c r="O153" s="88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3" t="s">
        <v>86</v>
      </c>
      <c r="AT153" s="233" t="s">
        <v>214</v>
      </c>
      <c r="AU153" s="233" t="s">
        <v>86</v>
      </c>
      <c r="AY153" s="14" t="s">
        <v>156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4" t="s">
        <v>86</v>
      </c>
      <c r="BK153" s="234">
        <f>ROUND(I153*H153,2)</f>
        <v>0</v>
      </c>
      <c r="BL153" s="14" t="s">
        <v>86</v>
      </c>
      <c r="BM153" s="233" t="s">
        <v>273</v>
      </c>
    </row>
    <row r="154" s="2" customFormat="1" ht="45" customHeight="1">
      <c r="A154" s="35"/>
      <c r="B154" s="36"/>
      <c r="C154" s="221" t="s">
        <v>242</v>
      </c>
      <c r="D154" s="221" t="s">
        <v>157</v>
      </c>
      <c r="E154" s="222" t="s">
        <v>275</v>
      </c>
      <c r="F154" s="223" t="s">
        <v>276</v>
      </c>
      <c r="G154" s="224" t="s">
        <v>240</v>
      </c>
      <c r="H154" s="225">
        <v>28</v>
      </c>
      <c r="I154" s="226"/>
      <c r="J154" s="227">
        <f>ROUND(I154*H154,2)</f>
        <v>0</v>
      </c>
      <c r="K154" s="223" t="s">
        <v>161</v>
      </c>
      <c r="L154" s="228"/>
      <c r="M154" s="229" t="s">
        <v>1</v>
      </c>
      <c r="N154" s="230" t="s">
        <v>44</v>
      </c>
      <c r="O154" s="88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3" t="s">
        <v>89</v>
      </c>
      <c r="AT154" s="233" t="s">
        <v>157</v>
      </c>
      <c r="AU154" s="233" t="s">
        <v>86</v>
      </c>
      <c r="AY154" s="14" t="s">
        <v>156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4" t="s">
        <v>86</v>
      </c>
      <c r="BK154" s="234">
        <f>ROUND(I154*H154,2)</f>
        <v>0</v>
      </c>
      <c r="BL154" s="14" t="s">
        <v>86</v>
      </c>
      <c r="BM154" s="233" t="s">
        <v>277</v>
      </c>
    </row>
    <row r="155" s="2" customFormat="1" ht="22.2" customHeight="1">
      <c r="A155" s="35"/>
      <c r="B155" s="36"/>
      <c r="C155" s="221" t="s">
        <v>876</v>
      </c>
      <c r="D155" s="221" t="s">
        <v>157</v>
      </c>
      <c r="E155" s="222" t="s">
        <v>279</v>
      </c>
      <c r="F155" s="223" t="s">
        <v>280</v>
      </c>
      <c r="G155" s="224" t="s">
        <v>240</v>
      </c>
      <c r="H155" s="225">
        <v>40</v>
      </c>
      <c r="I155" s="226"/>
      <c r="J155" s="227">
        <f>ROUND(I155*H155,2)</f>
        <v>0</v>
      </c>
      <c r="K155" s="223" t="s">
        <v>161</v>
      </c>
      <c r="L155" s="228"/>
      <c r="M155" s="229" t="s">
        <v>1</v>
      </c>
      <c r="N155" s="230" t="s">
        <v>44</v>
      </c>
      <c r="O155" s="88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3" t="s">
        <v>186</v>
      </c>
      <c r="AT155" s="233" t="s">
        <v>157</v>
      </c>
      <c r="AU155" s="233" t="s">
        <v>86</v>
      </c>
      <c r="AY155" s="14" t="s">
        <v>156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4" t="s">
        <v>86</v>
      </c>
      <c r="BK155" s="234">
        <f>ROUND(I155*H155,2)</f>
        <v>0</v>
      </c>
      <c r="BL155" s="14" t="s">
        <v>170</v>
      </c>
      <c r="BM155" s="233" t="s">
        <v>877</v>
      </c>
    </row>
    <row r="156" s="2" customFormat="1" ht="34.8" customHeight="1">
      <c r="A156" s="35"/>
      <c r="B156" s="36"/>
      <c r="C156" s="235" t="s">
        <v>246</v>
      </c>
      <c r="D156" s="235" t="s">
        <v>214</v>
      </c>
      <c r="E156" s="236" t="s">
        <v>283</v>
      </c>
      <c r="F156" s="237" t="s">
        <v>284</v>
      </c>
      <c r="G156" s="238" t="s">
        <v>240</v>
      </c>
      <c r="H156" s="239">
        <v>40</v>
      </c>
      <c r="I156" s="240"/>
      <c r="J156" s="241">
        <f>ROUND(I156*H156,2)</f>
        <v>0</v>
      </c>
      <c r="K156" s="237" t="s">
        <v>161</v>
      </c>
      <c r="L156" s="41"/>
      <c r="M156" s="242" t="s">
        <v>1</v>
      </c>
      <c r="N156" s="243" t="s">
        <v>44</v>
      </c>
      <c r="O156" s="88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3" t="s">
        <v>285</v>
      </c>
      <c r="AT156" s="233" t="s">
        <v>214</v>
      </c>
      <c r="AU156" s="233" t="s">
        <v>86</v>
      </c>
      <c r="AY156" s="14" t="s">
        <v>156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4" t="s">
        <v>86</v>
      </c>
      <c r="BK156" s="234">
        <f>ROUND(I156*H156,2)</f>
        <v>0</v>
      </c>
      <c r="BL156" s="14" t="s">
        <v>285</v>
      </c>
      <c r="BM156" s="233" t="s">
        <v>286</v>
      </c>
    </row>
    <row r="157" s="2" customFormat="1" ht="13.8" customHeight="1">
      <c r="A157" s="35"/>
      <c r="B157" s="36"/>
      <c r="C157" s="235" t="s">
        <v>250</v>
      </c>
      <c r="D157" s="235" t="s">
        <v>214</v>
      </c>
      <c r="E157" s="236" t="s">
        <v>288</v>
      </c>
      <c r="F157" s="237" t="s">
        <v>289</v>
      </c>
      <c r="G157" s="238" t="s">
        <v>240</v>
      </c>
      <c r="H157" s="239">
        <v>16</v>
      </c>
      <c r="I157" s="240"/>
      <c r="J157" s="241">
        <f>ROUND(I157*H157,2)</f>
        <v>0</v>
      </c>
      <c r="K157" s="237" t="s">
        <v>161</v>
      </c>
      <c r="L157" s="41"/>
      <c r="M157" s="242" t="s">
        <v>1</v>
      </c>
      <c r="N157" s="243" t="s">
        <v>44</v>
      </c>
      <c r="O157" s="88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3" t="s">
        <v>285</v>
      </c>
      <c r="AT157" s="233" t="s">
        <v>214</v>
      </c>
      <c r="AU157" s="233" t="s">
        <v>86</v>
      </c>
      <c r="AY157" s="14" t="s">
        <v>156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4" t="s">
        <v>86</v>
      </c>
      <c r="BK157" s="234">
        <f>ROUND(I157*H157,2)</f>
        <v>0</v>
      </c>
      <c r="BL157" s="14" t="s">
        <v>285</v>
      </c>
      <c r="BM157" s="233" t="s">
        <v>290</v>
      </c>
    </row>
    <row r="158" s="2" customFormat="1" ht="13.8" customHeight="1">
      <c r="A158" s="35"/>
      <c r="B158" s="36"/>
      <c r="C158" s="235" t="s">
        <v>254</v>
      </c>
      <c r="D158" s="235" t="s">
        <v>214</v>
      </c>
      <c r="E158" s="236" t="s">
        <v>292</v>
      </c>
      <c r="F158" s="237" t="s">
        <v>293</v>
      </c>
      <c r="G158" s="238" t="s">
        <v>294</v>
      </c>
      <c r="H158" s="239">
        <v>256</v>
      </c>
      <c r="I158" s="240"/>
      <c r="J158" s="241">
        <f>ROUND(I158*H158,2)</f>
        <v>0</v>
      </c>
      <c r="K158" s="237" t="s">
        <v>161</v>
      </c>
      <c r="L158" s="41"/>
      <c r="M158" s="242" t="s">
        <v>1</v>
      </c>
      <c r="N158" s="243" t="s">
        <v>44</v>
      </c>
      <c r="O158" s="88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3" t="s">
        <v>295</v>
      </c>
      <c r="AT158" s="233" t="s">
        <v>214</v>
      </c>
      <c r="AU158" s="233" t="s">
        <v>86</v>
      </c>
      <c r="AY158" s="14" t="s">
        <v>156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4" t="s">
        <v>86</v>
      </c>
      <c r="BK158" s="234">
        <f>ROUND(I158*H158,2)</f>
        <v>0</v>
      </c>
      <c r="BL158" s="14" t="s">
        <v>295</v>
      </c>
      <c r="BM158" s="233" t="s">
        <v>296</v>
      </c>
    </row>
    <row r="159" s="2" customFormat="1" ht="22.2" customHeight="1">
      <c r="A159" s="35"/>
      <c r="B159" s="36"/>
      <c r="C159" s="235" t="s">
        <v>258</v>
      </c>
      <c r="D159" s="235" t="s">
        <v>214</v>
      </c>
      <c r="E159" s="236" t="s">
        <v>298</v>
      </c>
      <c r="F159" s="237" t="s">
        <v>299</v>
      </c>
      <c r="G159" s="238" t="s">
        <v>240</v>
      </c>
      <c r="H159" s="239">
        <v>8</v>
      </c>
      <c r="I159" s="240"/>
      <c r="J159" s="241">
        <f>ROUND(I159*H159,2)</f>
        <v>0</v>
      </c>
      <c r="K159" s="237" t="s">
        <v>161</v>
      </c>
      <c r="L159" s="41"/>
      <c r="M159" s="242" t="s">
        <v>1</v>
      </c>
      <c r="N159" s="243" t="s">
        <v>44</v>
      </c>
      <c r="O159" s="88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3" t="s">
        <v>86</v>
      </c>
      <c r="AT159" s="233" t="s">
        <v>214</v>
      </c>
      <c r="AU159" s="233" t="s">
        <v>86</v>
      </c>
      <c r="AY159" s="14" t="s">
        <v>156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4" t="s">
        <v>86</v>
      </c>
      <c r="BK159" s="234">
        <f>ROUND(I159*H159,2)</f>
        <v>0</v>
      </c>
      <c r="BL159" s="14" t="s">
        <v>86</v>
      </c>
      <c r="BM159" s="233" t="s">
        <v>300</v>
      </c>
    </row>
    <row r="160" s="2" customFormat="1" ht="22.2" customHeight="1">
      <c r="A160" s="35"/>
      <c r="B160" s="36"/>
      <c r="C160" s="235" t="s">
        <v>262</v>
      </c>
      <c r="D160" s="235" t="s">
        <v>214</v>
      </c>
      <c r="E160" s="236" t="s">
        <v>302</v>
      </c>
      <c r="F160" s="237" t="s">
        <v>303</v>
      </c>
      <c r="G160" s="238" t="s">
        <v>160</v>
      </c>
      <c r="H160" s="239">
        <v>6462</v>
      </c>
      <c r="I160" s="240"/>
      <c r="J160" s="241">
        <f>ROUND(I160*H160,2)</f>
        <v>0</v>
      </c>
      <c r="K160" s="237" t="s">
        <v>161</v>
      </c>
      <c r="L160" s="41"/>
      <c r="M160" s="242" t="s">
        <v>1</v>
      </c>
      <c r="N160" s="243" t="s">
        <v>44</v>
      </c>
      <c r="O160" s="88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3" t="s">
        <v>86</v>
      </c>
      <c r="AT160" s="233" t="s">
        <v>214</v>
      </c>
      <c r="AU160" s="233" t="s">
        <v>86</v>
      </c>
      <c r="AY160" s="14" t="s">
        <v>156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4" t="s">
        <v>86</v>
      </c>
      <c r="BK160" s="234">
        <f>ROUND(I160*H160,2)</f>
        <v>0</v>
      </c>
      <c r="BL160" s="14" t="s">
        <v>86</v>
      </c>
      <c r="BM160" s="233" t="s">
        <v>304</v>
      </c>
    </row>
    <row r="161" s="2" customFormat="1" ht="22.2" customHeight="1">
      <c r="A161" s="35"/>
      <c r="B161" s="36"/>
      <c r="C161" s="221" t="s">
        <v>266</v>
      </c>
      <c r="D161" s="221" t="s">
        <v>157</v>
      </c>
      <c r="E161" s="222" t="s">
        <v>306</v>
      </c>
      <c r="F161" s="223" t="s">
        <v>307</v>
      </c>
      <c r="G161" s="224" t="s">
        <v>240</v>
      </c>
      <c r="H161" s="225">
        <v>32</v>
      </c>
      <c r="I161" s="226"/>
      <c r="J161" s="227">
        <f>ROUND(I161*H161,2)</f>
        <v>0</v>
      </c>
      <c r="K161" s="223" t="s">
        <v>161</v>
      </c>
      <c r="L161" s="228"/>
      <c r="M161" s="229" t="s">
        <v>1</v>
      </c>
      <c r="N161" s="230" t="s">
        <v>44</v>
      </c>
      <c r="O161" s="88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3" t="s">
        <v>308</v>
      </c>
      <c r="AT161" s="233" t="s">
        <v>157</v>
      </c>
      <c r="AU161" s="233" t="s">
        <v>86</v>
      </c>
      <c r="AY161" s="14" t="s">
        <v>156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4" t="s">
        <v>86</v>
      </c>
      <c r="BK161" s="234">
        <f>ROUND(I161*H161,2)</f>
        <v>0</v>
      </c>
      <c r="BL161" s="14" t="s">
        <v>285</v>
      </c>
      <c r="BM161" s="233" t="s">
        <v>309</v>
      </c>
    </row>
    <row r="162" s="2" customFormat="1" ht="22.2" customHeight="1">
      <c r="A162" s="35"/>
      <c r="B162" s="36"/>
      <c r="C162" s="235" t="s">
        <v>270</v>
      </c>
      <c r="D162" s="235" t="s">
        <v>214</v>
      </c>
      <c r="E162" s="236" t="s">
        <v>311</v>
      </c>
      <c r="F162" s="237" t="s">
        <v>312</v>
      </c>
      <c r="G162" s="238" t="s">
        <v>240</v>
      </c>
      <c r="H162" s="239">
        <v>28</v>
      </c>
      <c r="I162" s="240"/>
      <c r="J162" s="241">
        <f>ROUND(I162*H162,2)</f>
        <v>0</v>
      </c>
      <c r="K162" s="237" t="s">
        <v>161</v>
      </c>
      <c r="L162" s="41"/>
      <c r="M162" s="242" t="s">
        <v>1</v>
      </c>
      <c r="N162" s="243" t="s">
        <v>44</v>
      </c>
      <c r="O162" s="88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3" t="s">
        <v>86</v>
      </c>
      <c r="AT162" s="233" t="s">
        <v>214</v>
      </c>
      <c r="AU162" s="233" t="s">
        <v>86</v>
      </c>
      <c r="AY162" s="14" t="s">
        <v>156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4" t="s">
        <v>86</v>
      </c>
      <c r="BK162" s="234">
        <f>ROUND(I162*H162,2)</f>
        <v>0</v>
      </c>
      <c r="BL162" s="14" t="s">
        <v>86</v>
      </c>
      <c r="BM162" s="233" t="s">
        <v>313</v>
      </c>
    </row>
    <row r="163" s="2" customFormat="1" ht="13.8" customHeight="1">
      <c r="A163" s="35"/>
      <c r="B163" s="36"/>
      <c r="C163" s="235" t="s">
        <v>274</v>
      </c>
      <c r="D163" s="235" t="s">
        <v>214</v>
      </c>
      <c r="E163" s="236" t="s">
        <v>315</v>
      </c>
      <c r="F163" s="237" t="s">
        <v>316</v>
      </c>
      <c r="G163" s="238" t="s">
        <v>240</v>
      </c>
      <c r="H163" s="239">
        <v>4</v>
      </c>
      <c r="I163" s="240"/>
      <c r="J163" s="241">
        <f>ROUND(I163*H163,2)</f>
        <v>0</v>
      </c>
      <c r="K163" s="237" t="s">
        <v>161</v>
      </c>
      <c r="L163" s="41"/>
      <c r="M163" s="242" t="s">
        <v>1</v>
      </c>
      <c r="N163" s="243" t="s">
        <v>44</v>
      </c>
      <c r="O163" s="88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3" t="s">
        <v>86</v>
      </c>
      <c r="AT163" s="233" t="s">
        <v>214</v>
      </c>
      <c r="AU163" s="233" t="s">
        <v>86</v>
      </c>
      <c r="AY163" s="14" t="s">
        <v>156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4" t="s">
        <v>86</v>
      </c>
      <c r="BK163" s="234">
        <f>ROUND(I163*H163,2)</f>
        <v>0</v>
      </c>
      <c r="BL163" s="14" t="s">
        <v>86</v>
      </c>
      <c r="BM163" s="233" t="s">
        <v>317</v>
      </c>
    </row>
    <row r="164" s="2" customFormat="1" ht="13.8" customHeight="1">
      <c r="A164" s="35"/>
      <c r="B164" s="36"/>
      <c r="C164" s="235" t="s">
        <v>282</v>
      </c>
      <c r="D164" s="235" t="s">
        <v>214</v>
      </c>
      <c r="E164" s="236" t="s">
        <v>319</v>
      </c>
      <c r="F164" s="237" t="s">
        <v>320</v>
      </c>
      <c r="G164" s="238" t="s">
        <v>240</v>
      </c>
      <c r="H164" s="239">
        <v>1</v>
      </c>
      <c r="I164" s="240"/>
      <c r="J164" s="241">
        <f>ROUND(I164*H164,2)</f>
        <v>0</v>
      </c>
      <c r="K164" s="237" t="s">
        <v>161</v>
      </c>
      <c r="L164" s="41"/>
      <c r="M164" s="242" t="s">
        <v>1</v>
      </c>
      <c r="N164" s="243" t="s">
        <v>44</v>
      </c>
      <c r="O164" s="88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3" t="s">
        <v>86</v>
      </c>
      <c r="AT164" s="233" t="s">
        <v>214</v>
      </c>
      <c r="AU164" s="233" t="s">
        <v>86</v>
      </c>
      <c r="AY164" s="14" t="s">
        <v>156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4" t="s">
        <v>86</v>
      </c>
      <c r="BK164" s="234">
        <f>ROUND(I164*H164,2)</f>
        <v>0</v>
      </c>
      <c r="BL164" s="14" t="s">
        <v>86</v>
      </c>
      <c r="BM164" s="233" t="s">
        <v>321</v>
      </c>
    </row>
    <row r="165" s="2" customFormat="1" ht="22.2" customHeight="1">
      <c r="A165" s="35"/>
      <c r="B165" s="36"/>
      <c r="C165" s="235" t="s">
        <v>287</v>
      </c>
      <c r="D165" s="235" t="s">
        <v>214</v>
      </c>
      <c r="E165" s="236" t="s">
        <v>323</v>
      </c>
      <c r="F165" s="237" t="s">
        <v>324</v>
      </c>
      <c r="G165" s="238" t="s">
        <v>160</v>
      </c>
      <c r="H165" s="239">
        <v>4462</v>
      </c>
      <c r="I165" s="240"/>
      <c r="J165" s="241">
        <f>ROUND(I165*H165,2)</f>
        <v>0</v>
      </c>
      <c r="K165" s="237" t="s">
        <v>161</v>
      </c>
      <c r="L165" s="41"/>
      <c r="M165" s="242" t="s">
        <v>1</v>
      </c>
      <c r="N165" s="243" t="s">
        <v>44</v>
      </c>
      <c r="O165" s="88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3" t="s">
        <v>86</v>
      </c>
      <c r="AT165" s="233" t="s">
        <v>214</v>
      </c>
      <c r="AU165" s="233" t="s">
        <v>86</v>
      </c>
      <c r="AY165" s="14" t="s">
        <v>156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4" t="s">
        <v>86</v>
      </c>
      <c r="BK165" s="234">
        <f>ROUND(I165*H165,2)</f>
        <v>0</v>
      </c>
      <c r="BL165" s="14" t="s">
        <v>86</v>
      </c>
      <c r="BM165" s="233" t="s">
        <v>325</v>
      </c>
    </row>
    <row r="166" s="2" customFormat="1" ht="13.8" customHeight="1">
      <c r="A166" s="35"/>
      <c r="B166" s="36"/>
      <c r="C166" s="235" t="s">
        <v>291</v>
      </c>
      <c r="D166" s="235" t="s">
        <v>214</v>
      </c>
      <c r="E166" s="236" t="s">
        <v>327</v>
      </c>
      <c r="F166" s="237" t="s">
        <v>328</v>
      </c>
      <c r="G166" s="238" t="s">
        <v>329</v>
      </c>
      <c r="H166" s="239">
        <v>6.4619999999999997</v>
      </c>
      <c r="I166" s="240"/>
      <c r="J166" s="241">
        <f>ROUND(I166*H166,2)</f>
        <v>0</v>
      </c>
      <c r="K166" s="237" t="s">
        <v>161</v>
      </c>
      <c r="L166" s="41"/>
      <c r="M166" s="242" t="s">
        <v>1</v>
      </c>
      <c r="N166" s="243" t="s">
        <v>44</v>
      </c>
      <c r="O166" s="88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3" t="s">
        <v>86</v>
      </c>
      <c r="AT166" s="233" t="s">
        <v>214</v>
      </c>
      <c r="AU166" s="233" t="s">
        <v>86</v>
      </c>
      <c r="AY166" s="14" t="s">
        <v>156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4" t="s">
        <v>86</v>
      </c>
      <c r="BK166" s="234">
        <f>ROUND(I166*H166,2)</f>
        <v>0</v>
      </c>
      <c r="BL166" s="14" t="s">
        <v>86</v>
      </c>
      <c r="BM166" s="233" t="s">
        <v>330</v>
      </c>
    </row>
    <row r="167" s="2" customFormat="1" ht="22.2" customHeight="1">
      <c r="A167" s="35"/>
      <c r="B167" s="36"/>
      <c r="C167" s="221" t="s">
        <v>297</v>
      </c>
      <c r="D167" s="221" t="s">
        <v>157</v>
      </c>
      <c r="E167" s="222" t="s">
        <v>332</v>
      </c>
      <c r="F167" s="223" t="s">
        <v>333</v>
      </c>
      <c r="G167" s="224" t="s">
        <v>240</v>
      </c>
      <c r="H167" s="225">
        <v>12</v>
      </c>
      <c r="I167" s="226"/>
      <c r="J167" s="227">
        <f>ROUND(I167*H167,2)</f>
        <v>0</v>
      </c>
      <c r="K167" s="223" t="s">
        <v>161</v>
      </c>
      <c r="L167" s="228"/>
      <c r="M167" s="229" t="s">
        <v>1</v>
      </c>
      <c r="N167" s="230" t="s">
        <v>44</v>
      </c>
      <c r="O167" s="88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3" t="s">
        <v>89</v>
      </c>
      <c r="AT167" s="233" t="s">
        <v>157</v>
      </c>
      <c r="AU167" s="233" t="s">
        <v>86</v>
      </c>
      <c r="AY167" s="14" t="s">
        <v>156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4" t="s">
        <v>86</v>
      </c>
      <c r="BK167" s="234">
        <f>ROUND(I167*H167,2)</f>
        <v>0</v>
      </c>
      <c r="BL167" s="14" t="s">
        <v>86</v>
      </c>
      <c r="BM167" s="233" t="s">
        <v>334</v>
      </c>
    </row>
    <row r="168" s="2" customFormat="1" ht="13.8" customHeight="1">
      <c r="A168" s="35"/>
      <c r="B168" s="36"/>
      <c r="C168" s="235" t="s">
        <v>301</v>
      </c>
      <c r="D168" s="235" t="s">
        <v>214</v>
      </c>
      <c r="E168" s="236" t="s">
        <v>336</v>
      </c>
      <c r="F168" s="237" t="s">
        <v>337</v>
      </c>
      <c r="G168" s="238" t="s">
        <v>240</v>
      </c>
      <c r="H168" s="239">
        <v>12</v>
      </c>
      <c r="I168" s="240"/>
      <c r="J168" s="241">
        <f>ROUND(I168*H168,2)</f>
        <v>0</v>
      </c>
      <c r="K168" s="237" t="s">
        <v>161</v>
      </c>
      <c r="L168" s="41"/>
      <c r="M168" s="242" t="s">
        <v>1</v>
      </c>
      <c r="N168" s="243" t="s">
        <v>44</v>
      </c>
      <c r="O168" s="88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3" t="s">
        <v>86</v>
      </c>
      <c r="AT168" s="233" t="s">
        <v>214</v>
      </c>
      <c r="AU168" s="233" t="s">
        <v>86</v>
      </c>
      <c r="AY168" s="14" t="s">
        <v>156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4" t="s">
        <v>86</v>
      </c>
      <c r="BK168" s="234">
        <f>ROUND(I168*H168,2)</f>
        <v>0</v>
      </c>
      <c r="BL168" s="14" t="s">
        <v>86</v>
      </c>
      <c r="BM168" s="233" t="s">
        <v>338</v>
      </c>
    </row>
    <row r="169" s="12" customFormat="1" ht="25.92" customHeight="1">
      <c r="A169" s="12"/>
      <c r="B169" s="207"/>
      <c r="C169" s="208"/>
      <c r="D169" s="209" t="s">
        <v>78</v>
      </c>
      <c r="E169" s="210" t="s">
        <v>339</v>
      </c>
      <c r="F169" s="210" t="s">
        <v>340</v>
      </c>
      <c r="G169" s="208"/>
      <c r="H169" s="208"/>
      <c r="I169" s="211"/>
      <c r="J169" s="212">
        <f>BK169</f>
        <v>0</v>
      </c>
      <c r="K169" s="208"/>
      <c r="L169" s="213"/>
      <c r="M169" s="214"/>
      <c r="N169" s="215"/>
      <c r="O169" s="215"/>
      <c r="P169" s="216">
        <f>P170+SUM(P171:P177)</f>
        <v>0</v>
      </c>
      <c r="Q169" s="215"/>
      <c r="R169" s="216">
        <f>R170+SUM(R171:R177)</f>
        <v>0</v>
      </c>
      <c r="S169" s="215"/>
      <c r="T169" s="217">
        <f>T170+SUM(T171:T177)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8" t="s">
        <v>86</v>
      </c>
      <c r="AT169" s="219" t="s">
        <v>78</v>
      </c>
      <c r="AU169" s="219" t="s">
        <v>79</v>
      </c>
      <c r="AY169" s="218" t="s">
        <v>156</v>
      </c>
      <c r="BK169" s="220">
        <f>BK170+SUM(BK171:BK177)</f>
        <v>0</v>
      </c>
    </row>
    <row r="170" s="2" customFormat="1" ht="22.2" customHeight="1">
      <c r="A170" s="35"/>
      <c r="B170" s="36"/>
      <c r="C170" s="221" t="s">
        <v>305</v>
      </c>
      <c r="D170" s="221" t="s">
        <v>157</v>
      </c>
      <c r="E170" s="222" t="s">
        <v>878</v>
      </c>
      <c r="F170" s="223" t="s">
        <v>879</v>
      </c>
      <c r="G170" s="224" t="s">
        <v>240</v>
      </c>
      <c r="H170" s="225">
        <v>1</v>
      </c>
      <c r="I170" s="226"/>
      <c r="J170" s="227">
        <f>ROUND(I170*H170,2)</f>
        <v>0</v>
      </c>
      <c r="K170" s="223" t="s">
        <v>161</v>
      </c>
      <c r="L170" s="228"/>
      <c r="M170" s="229" t="s">
        <v>1</v>
      </c>
      <c r="N170" s="230" t="s">
        <v>44</v>
      </c>
      <c r="O170" s="88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3" t="s">
        <v>89</v>
      </c>
      <c r="AT170" s="233" t="s">
        <v>157</v>
      </c>
      <c r="AU170" s="233" t="s">
        <v>86</v>
      </c>
      <c r="AY170" s="14" t="s">
        <v>156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4" t="s">
        <v>86</v>
      </c>
      <c r="BK170" s="234">
        <f>ROUND(I170*H170,2)</f>
        <v>0</v>
      </c>
      <c r="BL170" s="14" t="s">
        <v>86</v>
      </c>
      <c r="BM170" s="233" t="s">
        <v>880</v>
      </c>
    </row>
    <row r="171" s="2" customFormat="1" ht="34.8" customHeight="1">
      <c r="A171" s="35"/>
      <c r="B171" s="36"/>
      <c r="C171" s="235" t="s">
        <v>310</v>
      </c>
      <c r="D171" s="235" t="s">
        <v>214</v>
      </c>
      <c r="E171" s="236" t="s">
        <v>881</v>
      </c>
      <c r="F171" s="237" t="s">
        <v>882</v>
      </c>
      <c r="G171" s="238" t="s">
        <v>240</v>
      </c>
      <c r="H171" s="239">
        <v>1</v>
      </c>
      <c r="I171" s="240"/>
      <c r="J171" s="241">
        <f>ROUND(I171*H171,2)</f>
        <v>0</v>
      </c>
      <c r="K171" s="237" t="s">
        <v>161</v>
      </c>
      <c r="L171" s="41"/>
      <c r="M171" s="242" t="s">
        <v>1</v>
      </c>
      <c r="N171" s="243" t="s">
        <v>44</v>
      </c>
      <c r="O171" s="88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3" t="s">
        <v>86</v>
      </c>
      <c r="AT171" s="233" t="s">
        <v>214</v>
      </c>
      <c r="AU171" s="233" t="s">
        <v>86</v>
      </c>
      <c r="AY171" s="14" t="s">
        <v>156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4" t="s">
        <v>86</v>
      </c>
      <c r="BK171" s="234">
        <f>ROUND(I171*H171,2)</f>
        <v>0</v>
      </c>
      <c r="BL171" s="14" t="s">
        <v>86</v>
      </c>
      <c r="BM171" s="233" t="s">
        <v>883</v>
      </c>
    </row>
    <row r="172" s="2" customFormat="1" ht="34.8" customHeight="1">
      <c r="A172" s="35"/>
      <c r="B172" s="36"/>
      <c r="C172" s="221" t="s">
        <v>314</v>
      </c>
      <c r="D172" s="221" t="s">
        <v>157</v>
      </c>
      <c r="E172" s="222" t="s">
        <v>350</v>
      </c>
      <c r="F172" s="223" t="s">
        <v>351</v>
      </c>
      <c r="G172" s="224" t="s">
        <v>240</v>
      </c>
      <c r="H172" s="225">
        <v>1</v>
      </c>
      <c r="I172" s="226"/>
      <c r="J172" s="227">
        <f>ROUND(I172*H172,2)</f>
        <v>0</v>
      </c>
      <c r="K172" s="223" t="s">
        <v>161</v>
      </c>
      <c r="L172" s="228"/>
      <c r="M172" s="229" t="s">
        <v>1</v>
      </c>
      <c r="N172" s="230" t="s">
        <v>44</v>
      </c>
      <c r="O172" s="88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3" t="s">
        <v>89</v>
      </c>
      <c r="AT172" s="233" t="s">
        <v>157</v>
      </c>
      <c r="AU172" s="233" t="s">
        <v>86</v>
      </c>
      <c r="AY172" s="14" t="s">
        <v>156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4" t="s">
        <v>86</v>
      </c>
      <c r="BK172" s="234">
        <f>ROUND(I172*H172,2)</f>
        <v>0</v>
      </c>
      <c r="BL172" s="14" t="s">
        <v>86</v>
      </c>
      <c r="BM172" s="233" t="s">
        <v>352</v>
      </c>
    </row>
    <row r="173" s="2" customFormat="1" ht="22.2" customHeight="1">
      <c r="A173" s="35"/>
      <c r="B173" s="36"/>
      <c r="C173" s="221" t="s">
        <v>318</v>
      </c>
      <c r="D173" s="221" t="s">
        <v>157</v>
      </c>
      <c r="E173" s="222" t="s">
        <v>884</v>
      </c>
      <c r="F173" s="223" t="s">
        <v>885</v>
      </c>
      <c r="G173" s="224" t="s">
        <v>240</v>
      </c>
      <c r="H173" s="225">
        <v>1</v>
      </c>
      <c r="I173" s="226"/>
      <c r="J173" s="227">
        <f>ROUND(I173*H173,2)</f>
        <v>0</v>
      </c>
      <c r="K173" s="223" t="s">
        <v>161</v>
      </c>
      <c r="L173" s="228"/>
      <c r="M173" s="229" t="s">
        <v>1</v>
      </c>
      <c r="N173" s="230" t="s">
        <v>44</v>
      </c>
      <c r="O173" s="88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3" t="s">
        <v>89</v>
      </c>
      <c r="AT173" s="233" t="s">
        <v>157</v>
      </c>
      <c r="AU173" s="233" t="s">
        <v>86</v>
      </c>
      <c r="AY173" s="14" t="s">
        <v>156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4" t="s">
        <v>86</v>
      </c>
      <c r="BK173" s="234">
        <f>ROUND(I173*H173,2)</f>
        <v>0</v>
      </c>
      <c r="BL173" s="14" t="s">
        <v>86</v>
      </c>
      <c r="BM173" s="233" t="s">
        <v>886</v>
      </c>
    </row>
    <row r="174" s="2" customFormat="1" ht="45" customHeight="1">
      <c r="A174" s="35"/>
      <c r="B174" s="36"/>
      <c r="C174" s="235" t="s">
        <v>322</v>
      </c>
      <c r="D174" s="235" t="s">
        <v>214</v>
      </c>
      <c r="E174" s="236" t="s">
        <v>887</v>
      </c>
      <c r="F174" s="237" t="s">
        <v>888</v>
      </c>
      <c r="G174" s="238" t="s">
        <v>240</v>
      </c>
      <c r="H174" s="239">
        <v>1</v>
      </c>
      <c r="I174" s="240"/>
      <c r="J174" s="241">
        <f>ROUND(I174*H174,2)</f>
        <v>0</v>
      </c>
      <c r="K174" s="237" t="s">
        <v>161</v>
      </c>
      <c r="L174" s="41"/>
      <c r="M174" s="242" t="s">
        <v>1</v>
      </c>
      <c r="N174" s="243" t="s">
        <v>44</v>
      </c>
      <c r="O174" s="88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3" t="s">
        <v>86</v>
      </c>
      <c r="AT174" s="233" t="s">
        <v>214</v>
      </c>
      <c r="AU174" s="233" t="s">
        <v>86</v>
      </c>
      <c r="AY174" s="14" t="s">
        <v>156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4" t="s">
        <v>86</v>
      </c>
      <c r="BK174" s="234">
        <f>ROUND(I174*H174,2)</f>
        <v>0</v>
      </c>
      <c r="BL174" s="14" t="s">
        <v>86</v>
      </c>
      <c r="BM174" s="233" t="s">
        <v>889</v>
      </c>
    </row>
    <row r="175" s="2" customFormat="1" ht="13.8" customHeight="1">
      <c r="A175" s="35"/>
      <c r="B175" s="36"/>
      <c r="C175" s="221" t="s">
        <v>326</v>
      </c>
      <c r="D175" s="221" t="s">
        <v>157</v>
      </c>
      <c r="E175" s="222" t="s">
        <v>362</v>
      </c>
      <c r="F175" s="223" t="s">
        <v>363</v>
      </c>
      <c r="G175" s="224" t="s">
        <v>240</v>
      </c>
      <c r="H175" s="225">
        <v>1</v>
      </c>
      <c r="I175" s="226"/>
      <c r="J175" s="227">
        <f>ROUND(I175*H175,2)</f>
        <v>0</v>
      </c>
      <c r="K175" s="223" t="s">
        <v>161</v>
      </c>
      <c r="L175" s="228"/>
      <c r="M175" s="229" t="s">
        <v>1</v>
      </c>
      <c r="N175" s="230" t="s">
        <v>44</v>
      </c>
      <c r="O175" s="88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3" t="s">
        <v>89</v>
      </c>
      <c r="AT175" s="233" t="s">
        <v>157</v>
      </c>
      <c r="AU175" s="233" t="s">
        <v>86</v>
      </c>
      <c r="AY175" s="14" t="s">
        <v>156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4" t="s">
        <v>86</v>
      </c>
      <c r="BK175" s="234">
        <f>ROUND(I175*H175,2)</f>
        <v>0</v>
      </c>
      <c r="BL175" s="14" t="s">
        <v>86</v>
      </c>
      <c r="BM175" s="233" t="s">
        <v>364</v>
      </c>
    </row>
    <row r="176" s="2" customFormat="1" ht="13.8" customHeight="1">
      <c r="A176" s="35"/>
      <c r="B176" s="36"/>
      <c r="C176" s="221" t="s">
        <v>331</v>
      </c>
      <c r="D176" s="221" t="s">
        <v>157</v>
      </c>
      <c r="E176" s="222" t="s">
        <v>366</v>
      </c>
      <c r="F176" s="223" t="s">
        <v>367</v>
      </c>
      <c r="G176" s="224" t="s">
        <v>240</v>
      </c>
      <c r="H176" s="225">
        <v>4</v>
      </c>
      <c r="I176" s="226"/>
      <c r="J176" s="227">
        <f>ROUND(I176*H176,2)</f>
        <v>0</v>
      </c>
      <c r="K176" s="223" t="s">
        <v>161</v>
      </c>
      <c r="L176" s="228"/>
      <c r="M176" s="229" t="s">
        <v>1</v>
      </c>
      <c r="N176" s="230" t="s">
        <v>44</v>
      </c>
      <c r="O176" s="88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3" t="s">
        <v>89</v>
      </c>
      <c r="AT176" s="233" t="s">
        <v>157</v>
      </c>
      <c r="AU176" s="233" t="s">
        <v>86</v>
      </c>
      <c r="AY176" s="14" t="s">
        <v>156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4" t="s">
        <v>86</v>
      </c>
      <c r="BK176" s="234">
        <f>ROUND(I176*H176,2)</f>
        <v>0</v>
      </c>
      <c r="BL176" s="14" t="s">
        <v>86</v>
      </c>
      <c r="BM176" s="233" t="s">
        <v>368</v>
      </c>
    </row>
    <row r="177" s="12" customFormat="1" ht="22.8" customHeight="1">
      <c r="A177" s="12"/>
      <c r="B177" s="207"/>
      <c r="C177" s="208"/>
      <c r="D177" s="209" t="s">
        <v>78</v>
      </c>
      <c r="E177" s="244" t="s">
        <v>369</v>
      </c>
      <c r="F177" s="244" t="s">
        <v>370</v>
      </c>
      <c r="G177" s="208"/>
      <c r="H177" s="208"/>
      <c r="I177" s="211"/>
      <c r="J177" s="245">
        <f>BK177</f>
        <v>0</v>
      </c>
      <c r="K177" s="208"/>
      <c r="L177" s="213"/>
      <c r="M177" s="214"/>
      <c r="N177" s="215"/>
      <c r="O177" s="215"/>
      <c r="P177" s="216">
        <f>SUM(P178:P185)</f>
        <v>0</v>
      </c>
      <c r="Q177" s="215"/>
      <c r="R177" s="216">
        <f>SUM(R178:R185)</f>
        <v>0</v>
      </c>
      <c r="S177" s="215"/>
      <c r="T177" s="217">
        <f>SUM(T178:T185)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8" t="s">
        <v>86</v>
      </c>
      <c r="AT177" s="219" t="s">
        <v>78</v>
      </c>
      <c r="AU177" s="219" t="s">
        <v>86</v>
      </c>
      <c r="AY177" s="218" t="s">
        <v>156</v>
      </c>
      <c r="BK177" s="220">
        <f>SUM(BK178:BK185)</f>
        <v>0</v>
      </c>
    </row>
    <row r="178" s="2" customFormat="1" ht="57.6" customHeight="1">
      <c r="A178" s="35"/>
      <c r="B178" s="36"/>
      <c r="C178" s="221" t="s">
        <v>335</v>
      </c>
      <c r="D178" s="221" t="s">
        <v>157</v>
      </c>
      <c r="E178" s="222" t="s">
        <v>372</v>
      </c>
      <c r="F178" s="223" t="s">
        <v>373</v>
      </c>
      <c r="G178" s="224" t="s">
        <v>240</v>
      </c>
      <c r="H178" s="225">
        <v>1</v>
      </c>
      <c r="I178" s="226"/>
      <c r="J178" s="227">
        <f>ROUND(I178*H178,2)</f>
        <v>0</v>
      </c>
      <c r="K178" s="223" t="s">
        <v>161</v>
      </c>
      <c r="L178" s="228"/>
      <c r="M178" s="229" t="s">
        <v>1</v>
      </c>
      <c r="N178" s="230" t="s">
        <v>44</v>
      </c>
      <c r="O178" s="88"/>
      <c r="P178" s="231">
        <f>O178*H178</f>
        <v>0</v>
      </c>
      <c r="Q178" s="231">
        <v>0</v>
      </c>
      <c r="R178" s="231">
        <f>Q178*H178</f>
        <v>0</v>
      </c>
      <c r="S178" s="231">
        <v>0</v>
      </c>
      <c r="T178" s="23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3" t="s">
        <v>89</v>
      </c>
      <c r="AT178" s="233" t="s">
        <v>157</v>
      </c>
      <c r="AU178" s="233" t="s">
        <v>89</v>
      </c>
      <c r="AY178" s="14" t="s">
        <v>156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4" t="s">
        <v>86</v>
      </c>
      <c r="BK178" s="234">
        <f>ROUND(I178*H178,2)</f>
        <v>0</v>
      </c>
      <c r="BL178" s="14" t="s">
        <v>86</v>
      </c>
      <c r="BM178" s="233" t="s">
        <v>374</v>
      </c>
    </row>
    <row r="179" s="2" customFormat="1" ht="45" customHeight="1">
      <c r="A179" s="35"/>
      <c r="B179" s="36"/>
      <c r="C179" s="235" t="s">
        <v>341</v>
      </c>
      <c r="D179" s="235" t="s">
        <v>214</v>
      </c>
      <c r="E179" s="236" t="s">
        <v>376</v>
      </c>
      <c r="F179" s="237" t="s">
        <v>377</v>
      </c>
      <c r="G179" s="238" t="s">
        <v>240</v>
      </c>
      <c r="H179" s="239">
        <v>1</v>
      </c>
      <c r="I179" s="240"/>
      <c r="J179" s="241">
        <f>ROUND(I179*H179,2)</f>
        <v>0</v>
      </c>
      <c r="K179" s="237" t="s">
        <v>161</v>
      </c>
      <c r="L179" s="41"/>
      <c r="M179" s="242" t="s">
        <v>1</v>
      </c>
      <c r="N179" s="243" t="s">
        <v>44</v>
      </c>
      <c r="O179" s="88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3" t="s">
        <v>86</v>
      </c>
      <c r="AT179" s="233" t="s">
        <v>214</v>
      </c>
      <c r="AU179" s="233" t="s">
        <v>89</v>
      </c>
      <c r="AY179" s="14" t="s">
        <v>156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4" t="s">
        <v>86</v>
      </c>
      <c r="BK179" s="234">
        <f>ROUND(I179*H179,2)</f>
        <v>0</v>
      </c>
      <c r="BL179" s="14" t="s">
        <v>86</v>
      </c>
      <c r="BM179" s="233" t="s">
        <v>378</v>
      </c>
    </row>
    <row r="180" s="2" customFormat="1" ht="34.8" customHeight="1">
      <c r="A180" s="35"/>
      <c r="B180" s="36"/>
      <c r="C180" s="221" t="s">
        <v>345</v>
      </c>
      <c r="D180" s="221" t="s">
        <v>157</v>
      </c>
      <c r="E180" s="222" t="s">
        <v>380</v>
      </c>
      <c r="F180" s="223" t="s">
        <v>381</v>
      </c>
      <c r="G180" s="224" t="s">
        <v>240</v>
      </c>
      <c r="H180" s="225">
        <v>1</v>
      </c>
      <c r="I180" s="226"/>
      <c r="J180" s="227">
        <f>ROUND(I180*H180,2)</f>
        <v>0</v>
      </c>
      <c r="K180" s="223" t="s">
        <v>161</v>
      </c>
      <c r="L180" s="228"/>
      <c r="M180" s="229" t="s">
        <v>1</v>
      </c>
      <c r="N180" s="230" t="s">
        <v>44</v>
      </c>
      <c r="O180" s="88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3" t="s">
        <v>89</v>
      </c>
      <c r="AT180" s="233" t="s">
        <v>157</v>
      </c>
      <c r="AU180" s="233" t="s">
        <v>89</v>
      </c>
      <c r="AY180" s="14" t="s">
        <v>156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4" t="s">
        <v>86</v>
      </c>
      <c r="BK180" s="234">
        <f>ROUND(I180*H180,2)</f>
        <v>0</v>
      </c>
      <c r="BL180" s="14" t="s">
        <v>86</v>
      </c>
      <c r="BM180" s="233" t="s">
        <v>382</v>
      </c>
    </row>
    <row r="181" s="2" customFormat="1" ht="34.8" customHeight="1">
      <c r="A181" s="35"/>
      <c r="B181" s="36"/>
      <c r="C181" s="221" t="s">
        <v>349</v>
      </c>
      <c r="D181" s="221" t="s">
        <v>157</v>
      </c>
      <c r="E181" s="222" t="s">
        <v>384</v>
      </c>
      <c r="F181" s="223" t="s">
        <v>385</v>
      </c>
      <c r="G181" s="224" t="s">
        <v>240</v>
      </c>
      <c r="H181" s="225">
        <v>8</v>
      </c>
      <c r="I181" s="226"/>
      <c r="J181" s="227">
        <f>ROUND(I181*H181,2)</f>
        <v>0</v>
      </c>
      <c r="K181" s="223" t="s">
        <v>161</v>
      </c>
      <c r="L181" s="228"/>
      <c r="M181" s="229" t="s">
        <v>1</v>
      </c>
      <c r="N181" s="230" t="s">
        <v>44</v>
      </c>
      <c r="O181" s="88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3" t="s">
        <v>89</v>
      </c>
      <c r="AT181" s="233" t="s">
        <v>157</v>
      </c>
      <c r="AU181" s="233" t="s">
        <v>89</v>
      </c>
      <c r="AY181" s="14" t="s">
        <v>156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4" t="s">
        <v>86</v>
      </c>
      <c r="BK181" s="234">
        <f>ROUND(I181*H181,2)</f>
        <v>0</v>
      </c>
      <c r="BL181" s="14" t="s">
        <v>86</v>
      </c>
      <c r="BM181" s="233" t="s">
        <v>386</v>
      </c>
    </row>
    <row r="182" s="2" customFormat="1" ht="22.2" customHeight="1">
      <c r="A182" s="35"/>
      <c r="B182" s="36"/>
      <c r="C182" s="235" t="s">
        <v>353</v>
      </c>
      <c r="D182" s="235" t="s">
        <v>214</v>
      </c>
      <c r="E182" s="236" t="s">
        <v>388</v>
      </c>
      <c r="F182" s="237" t="s">
        <v>389</v>
      </c>
      <c r="G182" s="238" t="s">
        <v>240</v>
      </c>
      <c r="H182" s="239">
        <v>8</v>
      </c>
      <c r="I182" s="240"/>
      <c r="J182" s="241">
        <f>ROUND(I182*H182,2)</f>
        <v>0</v>
      </c>
      <c r="K182" s="237" t="s">
        <v>161</v>
      </c>
      <c r="L182" s="41"/>
      <c r="M182" s="242" t="s">
        <v>1</v>
      </c>
      <c r="N182" s="243" t="s">
        <v>44</v>
      </c>
      <c r="O182" s="88"/>
      <c r="P182" s="231">
        <f>O182*H182</f>
        <v>0</v>
      </c>
      <c r="Q182" s="231">
        <v>0</v>
      </c>
      <c r="R182" s="231">
        <f>Q182*H182</f>
        <v>0</v>
      </c>
      <c r="S182" s="231">
        <v>0</v>
      </c>
      <c r="T182" s="23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3" t="s">
        <v>86</v>
      </c>
      <c r="AT182" s="233" t="s">
        <v>214</v>
      </c>
      <c r="AU182" s="233" t="s">
        <v>89</v>
      </c>
      <c r="AY182" s="14" t="s">
        <v>156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4" t="s">
        <v>86</v>
      </c>
      <c r="BK182" s="234">
        <f>ROUND(I182*H182,2)</f>
        <v>0</v>
      </c>
      <c r="BL182" s="14" t="s">
        <v>86</v>
      </c>
      <c r="BM182" s="233" t="s">
        <v>390</v>
      </c>
    </row>
    <row r="183" s="2" customFormat="1" ht="13.8" customHeight="1">
      <c r="A183" s="35"/>
      <c r="B183" s="36"/>
      <c r="C183" s="235" t="s">
        <v>357</v>
      </c>
      <c r="D183" s="235" t="s">
        <v>214</v>
      </c>
      <c r="E183" s="236" t="s">
        <v>392</v>
      </c>
      <c r="F183" s="237" t="s">
        <v>393</v>
      </c>
      <c r="G183" s="238" t="s">
        <v>240</v>
      </c>
      <c r="H183" s="239">
        <v>1</v>
      </c>
      <c r="I183" s="240"/>
      <c r="J183" s="241">
        <f>ROUND(I183*H183,2)</f>
        <v>0</v>
      </c>
      <c r="K183" s="237" t="s">
        <v>161</v>
      </c>
      <c r="L183" s="41"/>
      <c r="M183" s="242" t="s">
        <v>1</v>
      </c>
      <c r="N183" s="243" t="s">
        <v>44</v>
      </c>
      <c r="O183" s="88"/>
      <c r="P183" s="231">
        <f>O183*H183</f>
        <v>0</v>
      </c>
      <c r="Q183" s="231">
        <v>0</v>
      </c>
      <c r="R183" s="231">
        <f>Q183*H183</f>
        <v>0</v>
      </c>
      <c r="S183" s="231">
        <v>0</v>
      </c>
      <c r="T183" s="23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3" t="s">
        <v>86</v>
      </c>
      <c r="AT183" s="233" t="s">
        <v>214</v>
      </c>
      <c r="AU183" s="233" t="s">
        <v>89</v>
      </c>
      <c r="AY183" s="14" t="s">
        <v>156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4" t="s">
        <v>86</v>
      </c>
      <c r="BK183" s="234">
        <f>ROUND(I183*H183,2)</f>
        <v>0</v>
      </c>
      <c r="BL183" s="14" t="s">
        <v>86</v>
      </c>
      <c r="BM183" s="233" t="s">
        <v>394</v>
      </c>
    </row>
    <row r="184" s="2" customFormat="1" ht="22.2" customHeight="1">
      <c r="A184" s="35"/>
      <c r="B184" s="36"/>
      <c r="C184" s="221" t="s">
        <v>361</v>
      </c>
      <c r="D184" s="221" t="s">
        <v>157</v>
      </c>
      <c r="E184" s="222" t="s">
        <v>396</v>
      </c>
      <c r="F184" s="223" t="s">
        <v>397</v>
      </c>
      <c r="G184" s="224" t="s">
        <v>240</v>
      </c>
      <c r="H184" s="225">
        <v>8</v>
      </c>
      <c r="I184" s="226"/>
      <c r="J184" s="227">
        <f>ROUND(I184*H184,2)</f>
        <v>0</v>
      </c>
      <c r="K184" s="223" t="s">
        <v>161</v>
      </c>
      <c r="L184" s="228"/>
      <c r="M184" s="229" t="s">
        <v>1</v>
      </c>
      <c r="N184" s="230" t="s">
        <v>44</v>
      </c>
      <c r="O184" s="88"/>
      <c r="P184" s="231">
        <f>O184*H184</f>
        <v>0</v>
      </c>
      <c r="Q184" s="231">
        <v>0</v>
      </c>
      <c r="R184" s="231">
        <f>Q184*H184</f>
        <v>0</v>
      </c>
      <c r="S184" s="231">
        <v>0</v>
      </c>
      <c r="T184" s="23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3" t="s">
        <v>89</v>
      </c>
      <c r="AT184" s="233" t="s">
        <v>157</v>
      </c>
      <c r="AU184" s="233" t="s">
        <v>89</v>
      </c>
      <c r="AY184" s="14" t="s">
        <v>156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4" t="s">
        <v>86</v>
      </c>
      <c r="BK184" s="234">
        <f>ROUND(I184*H184,2)</f>
        <v>0</v>
      </c>
      <c r="BL184" s="14" t="s">
        <v>86</v>
      </c>
      <c r="BM184" s="233" t="s">
        <v>398</v>
      </c>
    </row>
    <row r="185" s="2" customFormat="1" ht="13.8" customHeight="1">
      <c r="A185" s="35"/>
      <c r="B185" s="36"/>
      <c r="C185" s="221" t="s">
        <v>365</v>
      </c>
      <c r="D185" s="221" t="s">
        <v>157</v>
      </c>
      <c r="E185" s="222" t="s">
        <v>400</v>
      </c>
      <c r="F185" s="223" t="s">
        <v>401</v>
      </c>
      <c r="G185" s="224" t="s">
        <v>240</v>
      </c>
      <c r="H185" s="225">
        <v>1</v>
      </c>
      <c r="I185" s="226"/>
      <c r="J185" s="227">
        <f>ROUND(I185*H185,2)</f>
        <v>0</v>
      </c>
      <c r="K185" s="223" t="s">
        <v>161</v>
      </c>
      <c r="L185" s="228"/>
      <c r="M185" s="229" t="s">
        <v>1</v>
      </c>
      <c r="N185" s="230" t="s">
        <v>44</v>
      </c>
      <c r="O185" s="88"/>
      <c r="P185" s="231">
        <f>O185*H185</f>
        <v>0</v>
      </c>
      <c r="Q185" s="231">
        <v>0</v>
      </c>
      <c r="R185" s="231">
        <f>Q185*H185</f>
        <v>0</v>
      </c>
      <c r="S185" s="231">
        <v>0</v>
      </c>
      <c r="T185" s="23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3" t="s">
        <v>89</v>
      </c>
      <c r="AT185" s="233" t="s">
        <v>157</v>
      </c>
      <c r="AU185" s="233" t="s">
        <v>89</v>
      </c>
      <c r="AY185" s="14" t="s">
        <v>156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4" t="s">
        <v>86</v>
      </c>
      <c r="BK185" s="234">
        <f>ROUND(I185*H185,2)</f>
        <v>0</v>
      </c>
      <c r="BL185" s="14" t="s">
        <v>86</v>
      </c>
      <c r="BM185" s="233" t="s">
        <v>402</v>
      </c>
    </row>
    <row r="186" s="12" customFormat="1" ht="25.92" customHeight="1">
      <c r="A186" s="12"/>
      <c r="B186" s="207"/>
      <c r="C186" s="208"/>
      <c r="D186" s="209" t="s">
        <v>78</v>
      </c>
      <c r="E186" s="210" t="s">
        <v>403</v>
      </c>
      <c r="F186" s="210" t="s">
        <v>404</v>
      </c>
      <c r="G186" s="208"/>
      <c r="H186" s="208"/>
      <c r="I186" s="211"/>
      <c r="J186" s="212">
        <f>BK186</f>
        <v>0</v>
      </c>
      <c r="K186" s="208"/>
      <c r="L186" s="213"/>
      <c r="M186" s="214"/>
      <c r="N186" s="215"/>
      <c r="O186" s="215"/>
      <c r="P186" s="216">
        <f>SUM(P187:P204)</f>
        <v>0</v>
      </c>
      <c r="Q186" s="215"/>
      <c r="R186" s="216">
        <f>SUM(R187:R204)</f>
        <v>0</v>
      </c>
      <c r="S186" s="215"/>
      <c r="T186" s="217">
        <f>SUM(T187:T204)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8" t="s">
        <v>86</v>
      </c>
      <c r="AT186" s="219" t="s">
        <v>78</v>
      </c>
      <c r="AU186" s="219" t="s">
        <v>79</v>
      </c>
      <c r="AY186" s="218" t="s">
        <v>156</v>
      </c>
      <c r="BK186" s="220">
        <f>SUM(BK187:BK204)</f>
        <v>0</v>
      </c>
    </row>
    <row r="187" s="2" customFormat="1" ht="34.8" customHeight="1">
      <c r="A187" s="35"/>
      <c r="B187" s="36"/>
      <c r="C187" s="221" t="s">
        <v>371</v>
      </c>
      <c r="D187" s="221" t="s">
        <v>157</v>
      </c>
      <c r="E187" s="222" t="s">
        <v>406</v>
      </c>
      <c r="F187" s="223" t="s">
        <v>407</v>
      </c>
      <c r="G187" s="224" t="s">
        <v>240</v>
      </c>
      <c r="H187" s="225">
        <v>2</v>
      </c>
      <c r="I187" s="226"/>
      <c r="J187" s="227">
        <f>ROUND(I187*H187,2)</f>
        <v>0</v>
      </c>
      <c r="K187" s="223" t="s">
        <v>161</v>
      </c>
      <c r="L187" s="228"/>
      <c r="M187" s="229" t="s">
        <v>1</v>
      </c>
      <c r="N187" s="230" t="s">
        <v>44</v>
      </c>
      <c r="O187" s="88"/>
      <c r="P187" s="231">
        <f>O187*H187</f>
        <v>0</v>
      </c>
      <c r="Q187" s="231">
        <v>0</v>
      </c>
      <c r="R187" s="231">
        <f>Q187*H187</f>
        <v>0</v>
      </c>
      <c r="S187" s="231">
        <v>0</v>
      </c>
      <c r="T187" s="23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3" t="s">
        <v>89</v>
      </c>
      <c r="AT187" s="233" t="s">
        <v>157</v>
      </c>
      <c r="AU187" s="233" t="s">
        <v>86</v>
      </c>
      <c r="AY187" s="14" t="s">
        <v>156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4" t="s">
        <v>86</v>
      </c>
      <c r="BK187" s="234">
        <f>ROUND(I187*H187,2)</f>
        <v>0</v>
      </c>
      <c r="BL187" s="14" t="s">
        <v>86</v>
      </c>
      <c r="BM187" s="233" t="s">
        <v>408</v>
      </c>
    </row>
    <row r="188" s="2" customFormat="1" ht="34.8" customHeight="1">
      <c r="A188" s="35"/>
      <c r="B188" s="36"/>
      <c r="C188" s="235" t="s">
        <v>375</v>
      </c>
      <c r="D188" s="235" t="s">
        <v>214</v>
      </c>
      <c r="E188" s="236" t="s">
        <v>410</v>
      </c>
      <c r="F188" s="237" t="s">
        <v>411</v>
      </c>
      <c r="G188" s="238" t="s">
        <v>240</v>
      </c>
      <c r="H188" s="239">
        <v>2</v>
      </c>
      <c r="I188" s="240"/>
      <c r="J188" s="241">
        <f>ROUND(I188*H188,2)</f>
        <v>0</v>
      </c>
      <c r="K188" s="237" t="s">
        <v>161</v>
      </c>
      <c r="L188" s="41"/>
      <c r="M188" s="242" t="s">
        <v>1</v>
      </c>
      <c r="N188" s="243" t="s">
        <v>44</v>
      </c>
      <c r="O188" s="88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3" t="s">
        <v>86</v>
      </c>
      <c r="AT188" s="233" t="s">
        <v>214</v>
      </c>
      <c r="AU188" s="233" t="s">
        <v>86</v>
      </c>
      <c r="AY188" s="14" t="s">
        <v>156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4" t="s">
        <v>86</v>
      </c>
      <c r="BK188" s="234">
        <f>ROUND(I188*H188,2)</f>
        <v>0</v>
      </c>
      <c r="BL188" s="14" t="s">
        <v>86</v>
      </c>
      <c r="BM188" s="233" t="s">
        <v>412</v>
      </c>
    </row>
    <row r="189" s="2" customFormat="1" ht="22.2" customHeight="1">
      <c r="A189" s="35"/>
      <c r="B189" s="36"/>
      <c r="C189" s="235" t="s">
        <v>379</v>
      </c>
      <c r="D189" s="235" t="s">
        <v>214</v>
      </c>
      <c r="E189" s="236" t="s">
        <v>414</v>
      </c>
      <c r="F189" s="237" t="s">
        <v>415</v>
      </c>
      <c r="G189" s="238" t="s">
        <v>240</v>
      </c>
      <c r="H189" s="239">
        <v>1</v>
      </c>
      <c r="I189" s="240"/>
      <c r="J189" s="241">
        <f>ROUND(I189*H189,2)</f>
        <v>0</v>
      </c>
      <c r="K189" s="237" t="s">
        <v>161</v>
      </c>
      <c r="L189" s="41"/>
      <c r="M189" s="242" t="s">
        <v>1</v>
      </c>
      <c r="N189" s="243" t="s">
        <v>44</v>
      </c>
      <c r="O189" s="88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3" t="s">
        <v>86</v>
      </c>
      <c r="AT189" s="233" t="s">
        <v>214</v>
      </c>
      <c r="AU189" s="233" t="s">
        <v>86</v>
      </c>
      <c r="AY189" s="14" t="s">
        <v>156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4" t="s">
        <v>86</v>
      </c>
      <c r="BK189" s="234">
        <f>ROUND(I189*H189,2)</f>
        <v>0</v>
      </c>
      <c r="BL189" s="14" t="s">
        <v>86</v>
      </c>
      <c r="BM189" s="233" t="s">
        <v>416</v>
      </c>
    </row>
    <row r="190" s="2" customFormat="1" ht="34.8" customHeight="1">
      <c r="A190" s="35"/>
      <c r="B190" s="36"/>
      <c r="C190" s="221" t="s">
        <v>383</v>
      </c>
      <c r="D190" s="221" t="s">
        <v>157</v>
      </c>
      <c r="E190" s="222" t="s">
        <v>418</v>
      </c>
      <c r="F190" s="223" t="s">
        <v>419</v>
      </c>
      <c r="G190" s="224" t="s">
        <v>240</v>
      </c>
      <c r="H190" s="225">
        <v>3</v>
      </c>
      <c r="I190" s="226"/>
      <c r="J190" s="227">
        <f>ROUND(I190*H190,2)</f>
        <v>0</v>
      </c>
      <c r="K190" s="223" t="s">
        <v>161</v>
      </c>
      <c r="L190" s="228"/>
      <c r="M190" s="229" t="s">
        <v>1</v>
      </c>
      <c r="N190" s="230" t="s">
        <v>44</v>
      </c>
      <c r="O190" s="88"/>
      <c r="P190" s="231">
        <f>O190*H190</f>
        <v>0</v>
      </c>
      <c r="Q190" s="231">
        <v>0</v>
      </c>
      <c r="R190" s="231">
        <f>Q190*H190</f>
        <v>0</v>
      </c>
      <c r="S190" s="231">
        <v>0</v>
      </c>
      <c r="T190" s="23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3" t="s">
        <v>89</v>
      </c>
      <c r="AT190" s="233" t="s">
        <v>157</v>
      </c>
      <c r="AU190" s="233" t="s">
        <v>86</v>
      </c>
      <c r="AY190" s="14" t="s">
        <v>156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4" t="s">
        <v>86</v>
      </c>
      <c r="BK190" s="234">
        <f>ROUND(I190*H190,2)</f>
        <v>0</v>
      </c>
      <c r="BL190" s="14" t="s">
        <v>86</v>
      </c>
      <c r="BM190" s="233" t="s">
        <v>420</v>
      </c>
    </row>
    <row r="191" s="2" customFormat="1" ht="34.8" customHeight="1">
      <c r="A191" s="35"/>
      <c r="B191" s="36"/>
      <c r="C191" s="221" t="s">
        <v>387</v>
      </c>
      <c r="D191" s="221" t="s">
        <v>157</v>
      </c>
      <c r="E191" s="222" t="s">
        <v>422</v>
      </c>
      <c r="F191" s="223" t="s">
        <v>423</v>
      </c>
      <c r="G191" s="224" t="s">
        <v>240</v>
      </c>
      <c r="H191" s="225">
        <v>1</v>
      </c>
      <c r="I191" s="226"/>
      <c r="J191" s="227">
        <f>ROUND(I191*H191,2)</f>
        <v>0</v>
      </c>
      <c r="K191" s="223" t="s">
        <v>161</v>
      </c>
      <c r="L191" s="228"/>
      <c r="M191" s="229" t="s">
        <v>1</v>
      </c>
      <c r="N191" s="230" t="s">
        <v>44</v>
      </c>
      <c r="O191" s="88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3" t="s">
        <v>89</v>
      </c>
      <c r="AT191" s="233" t="s">
        <v>157</v>
      </c>
      <c r="AU191" s="233" t="s">
        <v>86</v>
      </c>
      <c r="AY191" s="14" t="s">
        <v>156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4" t="s">
        <v>86</v>
      </c>
      <c r="BK191" s="234">
        <f>ROUND(I191*H191,2)</f>
        <v>0</v>
      </c>
      <c r="BL191" s="14" t="s">
        <v>86</v>
      </c>
      <c r="BM191" s="233" t="s">
        <v>424</v>
      </c>
    </row>
    <row r="192" s="2" customFormat="1" ht="22.2" customHeight="1">
      <c r="A192" s="35"/>
      <c r="B192" s="36"/>
      <c r="C192" s="221" t="s">
        <v>391</v>
      </c>
      <c r="D192" s="221" t="s">
        <v>157</v>
      </c>
      <c r="E192" s="222" t="s">
        <v>425</v>
      </c>
      <c r="F192" s="223" t="s">
        <v>426</v>
      </c>
      <c r="G192" s="224" t="s">
        <v>240</v>
      </c>
      <c r="H192" s="225">
        <v>3</v>
      </c>
      <c r="I192" s="226"/>
      <c r="J192" s="227">
        <f>ROUND(I192*H192,2)</f>
        <v>0</v>
      </c>
      <c r="K192" s="223" t="s">
        <v>161</v>
      </c>
      <c r="L192" s="228"/>
      <c r="M192" s="229" t="s">
        <v>1</v>
      </c>
      <c r="N192" s="230" t="s">
        <v>44</v>
      </c>
      <c r="O192" s="88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3" t="s">
        <v>89</v>
      </c>
      <c r="AT192" s="233" t="s">
        <v>157</v>
      </c>
      <c r="AU192" s="233" t="s">
        <v>86</v>
      </c>
      <c r="AY192" s="14" t="s">
        <v>156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4" t="s">
        <v>86</v>
      </c>
      <c r="BK192" s="234">
        <f>ROUND(I192*H192,2)</f>
        <v>0</v>
      </c>
      <c r="BL192" s="14" t="s">
        <v>86</v>
      </c>
      <c r="BM192" s="233" t="s">
        <v>427</v>
      </c>
    </row>
    <row r="193" s="2" customFormat="1" ht="57.6" customHeight="1">
      <c r="A193" s="35"/>
      <c r="B193" s="36"/>
      <c r="C193" s="221" t="s">
        <v>395</v>
      </c>
      <c r="D193" s="221" t="s">
        <v>157</v>
      </c>
      <c r="E193" s="222" t="s">
        <v>429</v>
      </c>
      <c r="F193" s="223" t="s">
        <v>430</v>
      </c>
      <c r="G193" s="224" t="s">
        <v>240</v>
      </c>
      <c r="H193" s="225">
        <v>1</v>
      </c>
      <c r="I193" s="226"/>
      <c r="J193" s="227">
        <f>ROUND(I193*H193,2)</f>
        <v>0</v>
      </c>
      <c r="K193" s="223" t="s">
        <v>161</v>
      </c>
      <c r="L193" s="228"/>
      <c r="M193" s="229" t="s">
        <v>1</v>
      </c>
      <c r="N193" s="230" t="s">
        <v>44</v>
      </c>
      <c r="O193" s="88"/>
      <c r="P193" s="231">
        <f>O193*H193</f>
        <v>0</v>
      </c>
      <c r="Q193" s="231">
        <v>0</v>
      </c>
      <c r="R193" s="231">
        <f>Q193*H193</f>
        <v>0</v>
      </c>
      <c r="S193" s="231">
        <v>0</v>
      </c>
      <c r="T193" s="23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3" t="s">
        <v>89</v>
      </c>
      <c r="AT193" s="233" t="s">
        <v>157</v>
      </c>
      <c r="AU193" s="233" t="s">
        <v>86</v>
      </c>
      <c r="AY193" s="14" t="s">
        <v>156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4" t="s">
        <v>86</v>
      </c>
      <c r="BK193" s="234">
        <f>ROUND(I193*H193,2)</f>
        <v>0</v>
      </c>
      <c r="BL193" s="14" t="s">
        <v>86</v>
      </c>
      <c r="BM193" s="233" t="s">
        <v>431</v>
      </c>
    </row>
    <row r="194" s="2" customFormat="1" ht="57.6" customHeight="1">
      <c r="A194" s="35"/>
      <c r="B194" s="36"/>
      <c r="C194" s="235" t="s">
        <v>399</v>
      </c>
      <c r="D194" s="235" t="s">
        <v>214</v>
      </c>
      <c r="E194" s="236" t="s">
        <v>433</v>
      </c>
      <c r="F194" s="237" t="s">
        <v>434</v>
      </c>
      <c r="G194" s="238" t="s">
        <v>240</v>
      </c>
      <c r="H194" s="239">
        <v>1</v>
      </c>
      <c r="I194" s="240"/>
      <c r="J194" s="241">
        <f>ROUND(I194*H194,2)</f>
        <v>0</v>
      </c>
      <c r="K194" s="237" t="s">
        <v>161</v>
      </c>
      <c r="L194" s="41"/>
      <c r="M194" s="242" t="s">
        <v>1</v>
      </c>
      <c r="N194" s="243" t="s">
        <v>44</v>
      </c>
      <c r="O194" s="88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3" t="s">
        <v>86</v>
      </c>
      <c r="AT194" s="233" t="s">
        <v>214</v>
      </c>
      <c r="AU194" s="233" t="s">
        <v>86</v>
      </c>
      <c r="AY194" s="14" t="s">
        <v>156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4" t="s">
        <v>86</v>
      </c>
      <c r="BK194" s="234">
        <f>ROUND(I194*H194,2)</f>
        <v>0</v>
      </c>
      <c r="BL194" s="14" t="s">
        <v>86</v>
      </c>
      <c r="BM194" s="233" t="s">
        <v>435</v>
      </c>
    </row>
    <row r="195" s="2" customFormat="1" ht="34.8" customHeight="1">
      <c r="A195" s="35"/>
      <c r="B195" s="36"/>
      <c r="C195" s="221" t="s">
        <v>405</v>
      </c>
      <c r="D195" s="221" t="s">
        <v>157</v>
      </c>
      <c r="E195" s="222" t="s">
        <v>437</v>
      </c>
      <c r="F195" s="223" t="s">
        <v>438</v>
      </c>
      <c r="G195" s="224" t="s">
        <v>240</v>
      </c>
      <c r="H195" s="225">
        <v>12</v>
      </c>
      <c r="I195" s="226"/>
      <c r="J195" s="227">
        <f>ROUND(I195*H195,2)</f>
        <v>0</v>
      </c>
      <c r="K195" s="223" t="s">
        <v>161</v>
      </c>
      <c r="L195" s="228"/>
      <c r="M195" s="229" t="s">
        <v>1</v>
      </c>
      <c r="N195" s="230" t="s">
        <v>44</v>
      </c>
      <c r="O195" s="88"/>
      <c r="P195" s="231">
        <f>O195*H195</f>
        <v>0</v>
      </c>
      <c r="Q195" s="231">
        <v>0</v>
      </c>
      <c r="R195" s="231">
        <f>Q195*H195</f>
        <v>0</v>
      </c>
      <c r="S195" s="231">
        <v>0</v>
      </c>
      <c r="T195" s="23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3" t="s">
        <v>89</v>
      </c>
      <c r="AT195" s="233" t="s">
        <v>157</v>
      </c>
      <c r="AU195" s="233" t="s">
        <v>86</v>
      </c>
      <c r="AY195" s="14" t="s">
        <v>156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4" t="s">
        <v>86</v>
      </c>
      <c r="BK195" s="234">
        <f>ROUND(I195*H195,2)</f>
        <v>0</v>
      </c>
      <c r="BL195" s="14" t="s">
        <v>86</v>
      </c>
      <c r="BM195" s="233" t="s">
        <v>890</v>
      </c>
    </row>
    <row r="196" s="2" customFormat="1" ht="22.2" customHeight="1">
      <c r="A196" s="35"/>
      <c r="B196" s="36"/>
      <c r="C196" s="221" t="s">
        <v>409</v>
      </c>
      <c r="D196" s="221" t="s">
        <v>157</v>
      </c>
      <c r="E196" s="222" t="s">
        <v>441</v>
      </c>
      <c r="F196" s="223" t="s">
        <v>442</v>
      </c>
      <c r="G196" s="224" t="s">
        <v>240</v>
      </c>
      <c r="H196" s="225">
        <v>1</v>
      </c>
      <c r="I196" s="226"/>
      <c r="J196" s="227">
        <f>ROUND(I196*H196,2)</f>
        <v>0</v>
      </c>
      <c r="K196" s="223" t="s">
        <v>161</v>
      </c>
      <c r="L196" s="228"/>
      <c r="M196" s="229" t="s">
        <v>1</v>
      </c>
      <c r="N196" s="230" t="s">
        <v>44</v>
      </c>
      <c r="O196" s="88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3" t="s">
        <v>89</v>
      </c>
      <c r="AT196" s="233" t="s">
        <v>157</v>
      </c>
      <c r="AU196" s="233" t="s">
        <v>86</v>
      </c>
      <c r="AY196" s="14" t="s">
        <v>156</v>
      </c>
      <c r="BE196" s="234">
        <f>IF(N196="základní",J196,0)</f>
        <v>0</v>
      </c>
      <c r="BF196" s="234">
        <f>IF(N196="snížená",J196,0)</f>
        <v>0</v>
      </c>
      <c r="BG196" s="234">
        <f>IF(N196="zákl. přenesená",J196,0)</f>
        <v>0</v>
      </c>
      <c r="BH196" s="234">
        <f>IF(N196="sníž. přenesená",J196,0)</f>
        <v>0</v>
      </c>
      <c r="BI196" s="234">
        <f>IF(N196="nulová",J196,0)</f>
        <v>0</v>
      </c>
      <c r="BJ196" s="14" t="s">
        <v>86</v>
      </c>
      <c r="BK196" s="234">
        <f>ROUND(I196*H196,2)</f>
        <v>0</v>
      </c>
      <c r="BL196" s="14" t="s">
        <v>86</v>
      </c>
      <c r="BM196" s="233" t="s">
        <v>443</v>
      </c>
    </row>
    <row r="197" s="2" customFormat="1" ht="70.2" customHeight="1">
      <c r="A197" s="35"/>
      <c r="B197" s="36"/>
      <c r="C197" s="235" t="s">
        <v>413</v>
      </c>
      <c r="D197" s="235" t="s">
        <v>214</v>
      </c>
      <c r="E197" s="236" t="s">
        <v>445</v>
      </c>
      <c r="F197" s="237" t="s">
        <v>446</v>
      </c>
      <c r="G197" s="238" t="s">
        <v>240</v>
      </c>
      <c r="H197" s="239">
        <v>1</v>
      </c>
      <c r="I197" s="240"/>
      <c r="J197" s="241">
        <f>ROUND(I197*H197,2)</f>
        <v>0</v>
      </c>
      <c r="K197" s="237" t="s">
        <v>161</v>
      </c>
      <c r="L197" s="41"/>
      <c r="M197" s="242" t="s">
        <v>1</v>
      </c>
      <c r="N197" s="243" t="s">
        <v>44</v>
      </c>
      <c r="O197" s="88"/>
      <c r="P197" s="231">
        <f>O197*H197</f>
        <v>0</v>
      </c>
      <c r="Q197" s="231">
        <v>0</v>
      </c>
      <c r="R197" s="231">
        <f>Q197*H197</f>
        <v>0</v>
      </c>
      <c r="S197" s="231">
        <v>0</v>
      </c>
      <c r="T197" s="23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3" t="s">
        <v>295</v>
      </c>
      <c r="AT197" s="233" t="s">
        <v>214</v>
      </c>
      <c r="AU197" s="233" t="s">
        <v>86</v>
      </c>
      <c r="AY197" s="14" t="s">
        <v>156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4" t="s">
        <v>86</v>
      </c>
      <c r="BK197" s="234">
        <f>ROUND(I197*H197,2)</f>
        <v>0</v>
      </c>
      <c r="BL197" s="14" t="s">
        <v>295</v>
      </c>
      <c r="BM197" s="233" t="s">
        <v>447</v>
      </c>
    </row>
    <row r="198" s="2" customFormat="1" ht="22.2" customHeight="1">
      <c r="A198" s="35"/>
      <c r="B198" s="36"/>
      <c r="C198" s="221" t="s">
        <v>417</v>
      </c>
      <c r="D198" s="221" t="s">
        <v>157</v>
      </c>
      <c r="E198" s="222" t="s">
        <v>449</v>
      </c>
      <c r="F198" s="223" t="s">
        <v>450</v>
      </c>
      <c r="G198" s="224" t="s">
        <v>240</v>
      </c>
      <c r="H198" s="225">
        <v>1</v>
      </c>
      <c r="I198" s="226"/>
      <c r="J198" s="227">
        <f>ROUND(I198*H198,2)</f>
        <v>0</v>
      </c>
      <c r="K198" s="223" t="s">
        <v>161</v>
      </c>
      <c r="L198" s="228"/>
      <c r="M198" s="229" t="s">
        <v>1</v>
      </c>
      <c r="N198" s="230" t="s">
        <v>44</v>
      </c>
      <c r="O198" s="88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3" t="s">
        <v>89</v>
      </c>
      <c r="AT198" s="233" t="s">
        <v>157</v>
      </c>
      <c r="AU198" s="233" t="s">
        <v>86</v>
      </c>
      <c r="AY198" s="14" t="s">
        <v>156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4" t="s">
        <v>86</v>
      </c>
      <c r="BK198" s="234">
        <f>ROUND(I198*H198,2)</f>
        <v>0</v>
      </c>
      <c r="BL198" s="14" t="s">
        <v>86</v>
      </c>
      <c r="BM198" s="233" t="s">
        <v>451</v>
      </c>
    </row>
    <row r="199" s="2" customFormat="1" ht="22.2" customHeight="1">
      <c r="A199" s="35"/>
      <c r="B199" s="36"/>
      <c r="C199" s="221" t="s">
        <v>421</v>
      </c>
      <c r="D199" s="221" t="s">
        <v>157</v>
      </c>
      <c r="E199" s="222" t="s">
        <v>453</v>
      </c>
      <c r="F199" s="223" t="s">
        <v>454</v>
      </c>
      <c r="G199" s="224" t="s">
        <v>240</v>
      </c>
      <c r="H199" s="225">
        <v>1</v>
      </c>
      <c r="I199" s="226"/>
      <c r="J199" s="227">
        <f>ROUND(I199*H199,2)</f>
        <v>0</v>
      </c>
      <c r="K199" s="223" t="s">
        <v>161</v>
      </c>
      <c r="L199" s="228"/>
      <c r="M199" s="229" t="s">
        <v>1</v>
      </c>
      <c r="N199" s="230" t="s">
        <v>44</v>
      </c>
      <c r="O199" s="88"/>
      <c r="P199" s="231">
        <f>O199*H199</f>
        <v>0</v>
      </c>
      <c r="Q199" s="231">
        <v>0</v>
      </c>
      <c r="R199" s="231">
        <f>Q199*H199</f>
        <v>0</v>
      </c>
      <c r="S199" s="231">
        <v>0</v>
      </c>
      <c r="T199" s="23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3" t="s">
        <v>308</v>
      </c>
      <c r="AT199" s="233" t="s">
        <v>157</v>
      </c>
      <c r="AU199" s="233" t="s">
        <v>86</v>
      </c>
      <c r="AY199" s="14" t="s">
        <v>156</v>
      </c>
      <c r="BE199" s="234">
        <f>IF(N199="základní",J199,0)</f>
        <v>0</v>
      </c>
      <c r="BF199" s="234">
        <f>IF(N199="snížená",J199,0)</f>
        <v>0</v>
      </c>
      <c r="BG199" s="234">
        <f>IF(N199="zákl. přenesená",J199,0)</f>
        <v>0</v>
      </c>
      <c r="BH199" s="234">
        <f>IF(N199="sníž. přenesená",J199,0)</f>
        <v>0</v>
      </c>
      <c r="BI199" s="234">
        <f>IF(N199="nulová",J199,0)</f>
        <v>0</v>
      </c>
      <c r="BJ199" s="14" t="s">
        <v>86</v>
      </c>
      <c r="BK199" s="234">
        <f>ROUND(I199*H199,2)</f>
        <v>0</v>
      </c>
      <c r="BL199" s="14" t="s">
        <v>285</v>
      </c>
      <c r="BM199" s="233" t="s">
        <v>455</v>
      </c>
    </row>
    <row r="200" s="2" customFormat="1" ht="34.8" customHeight="1">
      <c r="A200" s="35"/>
      <c r="B200" s="36"/>
      <c r="C200" s="221" t="s">
        <v>285</v>
      </c>
      <c r="D200" s="221" t="s">
        <v>157</v>
      </c>
      <c r="E200" s="222" t="s">
        <v>457</v>
      </c>
      <c r="F200" s="223" t="s">
        <v>458</v>
      </c>
      <c r="G200" s="224" t="s">
        <v>240</v>
      </c>
      <c r="H200" s="225">
        <v>1</v>
      </c>
      <c r="I200" s="226"/>
      <c r="J200" s="227">
        <f>ROUND(I200*H200,2)</f>
        <v>0</v>
      </c>
      <c r="K200" s="223" t="s">
        <v>161</v>
      </c>
      <c r="L200" s="228"/>
      <c r="M200" s="229" t="s">
        <v>1</v>
      </c>
      <c r="N200" s="230" t="s">
        <v>44</v>
      </c>
      <c r="O200" s="88"/>
      <c r="P200" s="231">
        <f>O200*H200</f>
        <v>0</v>
      </c>
      <c r="Q200" s="231">
        <v>0</v>
      </c>
      <c r="R200" s="231">
        <f>Q200*H200</f>
        <v>0</v>
      </c>
      <c r="S200" s="231">
        <v>0</v>
      </c>
      <c r="T200" s="232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3" t="s">
        <v>308</v>
      </c>
      <c r="AT200" s="233" t="s">
        <v>157</v>
      </c>
      <c r="AU200" s="233" t="s">
        <v>86</v>
      </c>
      <c r="AY200" s="14" t="s">
        <v>156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4" t="s">
        <v>86</v>
      </c>
      <c r="BK200" s="234">
        <f>ROUND(I200*H200,2)</f>
        <v>0</v>
      </c>
      <c r="BL200" s="14" t="s">
        <v>285</v>
      </c>
      <c r="BM200" s="233" t="s">
        <v>459</v>
      </c>
    </row>
    <row r="201" s="2" customFormat="1" ht="22.2" customHeight="1">
      <c r="A201" s="35"/>
      <c r="B201" s="36"/>
      <c r="C201" s="221" t="s">
        <v>428</v>
      </c>
      <c r="D201" s="221" t="s">
        <v>157</v>
      </c>
      <c r="E201" s="222" t="s">
        <v>461</v>
      </c>
      <c r="F201" s="223" t="s">
        <v>462</v>
      </c>
      <c r="G201" s="224" t="s">
        <v>240</v>
      </c>
      <c r="H201" s="225">
        <v>8</v>
      </c>
      <c r="I201" s="226"/>
      <c r="J201" s="227">
        <f>ROUND(I201*H201,2)</f>
        <v>0</v>
      </c>
      <c r="K201" s="223" t="s">
        <v>161</v>
      </c>
      <c r="L201" s="228"/>
      <c r="M201" s="229" t="s">
        <v>1</v>
      </c>
      <c r="N201" s="230" t="s">
        <v>44</v>
      </c>
      <c r="O201" s="88"/>
      <c r="P201" s="231">
        <f>O201*H201</f>
        <v>0</v>
      </c>
      <c r="Q201" s="231">
        <v>0</v>
      </c>
      <c r="R201" s="231">
        <f>Q201*H201</f>
        <v>0</v>
      </c>
      <c r="S201" s="231">
        <v>0</v>
      </c>
      <c r="T201" s="23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3" t="s">
        <v>89</v>
      </c>
      <c r="AT201" s="233" t="s">
        <v>157</v>
      </c>
      <c r="AU201" s="233" t="s">
        <v>86</v>
      </c>
      <c r="AY201" s="14" t="s">
        <v>156</v>
      </c>
      <c r="BE201" s="234">
        <f>IF(N201="základní",J201,0)</f>
        <v>0</v>
      </c>
      <c r="BF201" s="234">
        <f>IF(N201="snížená",J201,0)</f>
        <v>0</v>
      </c>
      <c r="BG201" s="234">
        <f>IF(N201="zákl. přenesená",J201,0)</f>
        <v>0</v>
      </c>
      <c r="BH201" s="234">
        <f>IF(N201="sníž. přenesená",J201,0)</f>
        <v>0</v>
      </c>
      <c r="BI201" s="234">
        <f>IF(N201="nulová",J201,0)</f>
        <v>0</v>
      </c>
      <c r="BJ201" s="14" t="s">
        <v>86</v>
      </c>
      <c r="BK201" s="234">
        <f>ROUND(I201*H201,2)</f>
        <v>0</v>
      </c>
      <c r="BL201" s="14" t="s">
        <v>86</v>
      </c>
      <c r="BM201" s="233" t="s">
        <v>463</v>
      </c>
    </row>
    <row r="202" s="2" customFormat="1" ht="22.2" customHeight="1">
      <c r="A202" s="35"/>
      <c r="B202" s="36"/>
      <c r="C202" s="221" t="s">
        <v>432</v>
      </c>
      <c r="D202" s="221" t="s">
        <v>157</v>
      </c>
      <c r="E202" s="222" t="s">
        <v>465</v>
      </c>
      <c r="F202" s="223" t="s">
        <v>466</v>
      </c>
      <c r="G202" s="224" t="s">
        <v>240</v>
      </c>
      <c r="H202" s="225">
        <v>2</v>
      </c>
      <c r="I202" s="226"/>
      <c r="J202" s="227">
        <f>ROUND(I202*H202,2)</f>
        <v>0</v>
      </c>
      <c r="K202" s="223" t="s">
        <v>161</v>
      </c>
      <c r="L202" s="228"/>
      <c r="M202" s="229" t="s">
        <v>1</v>
      </c>
      <c r="N202" s="230" t="s">
        <v>44</v>
      </c>
      <c r="O202" s="88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3" t="s">
        <v>89</v>
      </c>
      <c r="AT202" s="233" t="s">
        <v>157</v>
      </c>
      <c r="AU202" s="233" t="s">
        <v>86</v>
      </c>
      <c r="AY202" s="14" t="s">
        <v>156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4" t="s">
        <v>86</v>
      </c>
      <c r="BK202" s="234">
        <f>ROUND(I202*H202,2)</f>
        <v>0</v>
      </c>
      <c r="BL202" s="14" t="s">
        <v>86</v>
      </c>
      <c r="BM202" s="233" t="s">
        <v>467</v>
      </c>
    </row>
    <row r="203" s="2" customFormat="1" ht="22.2" customHeight="1">
      <c r="A203" s="35"/>
      <c r="B203" s="36"/>
      <c r="C203" s="235" t="s">
        <v>436</v>
      </c>
      <c r="D203" s="235" t="s">
        <v>214</v>
      </c>
      <c r="E203" s="236" t="s">
        <v>388</v>
      </c>
      <c r="F203" s="237" t="s">
        <v>389</v>
      </c>
      <c r="G203" s="238" t="s">
        <v>240</v>
      </c>
      <c r="H203" s="239">
        <v>10</v>
      </c>
      <c r="I203" s="240"/>
      <c r="J203" s="241">
        <f>ROUND(I203*H203,2)</f>
        <v>0</v>
      </c>
      <c r="K203" s="237" t="s">
        <v>161</v>
      </c>
      <c r="L203" s="41"/>
      <c r="M203" s="242" t="s">
        <v>1</v>
      </c>
      <c r="N203" s="243" t="s">
        <v>44</v>
      </c>
      <c r="O203" s="88"/>
      <c r="P203" s="231">
        <f>O203*H203</f>
        <v>0</v>
      </c>
      <c r="Q203" s="231">
        <v>0</v>
      </c>
      <c r="R203" s="231">
        <f>Q203*H203</f>
        <v>0</v>
      </c>
      <c r="S203" s="231">
        <v>0</v>
      </c>
      <c r="T203" s="232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3" t="s">
        <v>170</v>
      </c>
      <c r="AT203" s="233" t="s">
        <v>214</v>
      </c>
      <c r="AU203" s="233" t="s">
        <v>86</v>
      </c>
      <c r="AY203" s="14" t="s">
        <v>156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4" t="s">
        <v>86</v>
      </c>
      <c r="BK203" s="234">
        <f>ROUND(I203*H203,2)</f>
        <v>0</v>
      </c>
      <c r="BL203" s="14" t="s">
        <v>170</v>
      </c>
      <c r="BM203" s="233" t="s">
        <v>469</v>
      </c>
    </row>
    <row r="204" s="2" customFormat="1" ht="22.2" customHeight="1">
      <c r="A204" s="35"/>
      <c r="B204" s="36"/>
      <c r="C204" s="221" t="s">
        <v>440</v>
      </c>
      <c r="D204" s="221" t="s">
        <v>157</v>
      </c>
      <c r="E204" s="222" t="s">
        <v>471</v>
      </c>
      <c r="F204" s="223" t="s">
        <v>472</v>
      </c>
      <c r="G204" s="224" t="s">
        <v>240</v>
      </c>
      <c r="H204" s="225">
        <v>1</v>
      </c>
      <c r="I204" s="226"/>
      <c r="J204" s="227">
        <f>ROUND(I204*H204,2)</f>
        <v>0</v>
      </c>
      <c r="K204" s="223" t="s">
        <v>161</v>
      </c>
      <c r="L204" s="228"/>
      <c r="M204" s="229" t="s">
        <v>1</v>
      </c>
      <c r="N204" s="230" t="s">
        <v>44</v>
      </c>
      <c r="O204" s="88"/>
      <c r="P204" s="231">
        <f>O204*H204</f>
        <v>0</v>
      </c>
      <c r="Q204" s="231">
        <v>0</v>
      </c>
      <c r="R204" s="231">
        <f>Q204*H204</f>
        <v>0</v>
      </c>
      <c r="S204" s="231">
        <v>0</v>
      </c>
      <c r="T204" s="23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3" t="s">
        <v>308</v>
      </c>
      <c r="AT204" s="233" t="s">
        <v>157</v>
      </c>
      <c r="AU204" s="233" t="s">
        <v>86</v>
      </c>
      <c r="AY204" s="14" t="s">
        <v>156</v>
      </c>
      <c r="BE204" s="234">
        <f>IF(N204="základní",J204,0)</f>
        <v>0</v>
      </c>
      <c r="BF204" s="234">
        <f>IF(N204="snížená",J204,0)</f>
        <v>0</v>
      </c>
      <c r="BG204" s="234">
        <f>IF(N204="zákl. přenesená",J204,0)</f>
        <v>0</v>
      </c>
      <c r="BH204" s="234">
        <f>IF(N204="sníž. přenesená",J204,0)</f>
        <v>0</v>
      </c>
      <c r="BI204" s="234">
        <f>IF(N204="nulová",J204,0)</f>
        <v>0</v>
      </c>
      <c r="BJ204" s="14" t="s">
        <v>86</v>
      </c>
      <c r="BK204" s="234">
        <f>ROUND(I204*H204,2)</f>
        <v>0</v>
      </c>
      <c r="BL204" s="14" t="s">
        <v>285</v>
      </c>
      <c r="BM204" s="233" t="s">
        <v>473</v>
      </c>
    </row>
    <row r="205" s="12" customFormat="1" ht="25.92" customHeight="1">
      <c r="A205" s="12"/>
      <c r="B205" s="207"/>
      <c r="C205" s="208"/>
      <c r="D205" s="209" t="s">
        <v>78</v>
      </c>
      <c r="E205" s="210" t="s">
        <v>474</v>
      </c>
      <c r="F205" s="210" t="s">
        <v>475</v>
      </c>
      <c r="G205" s="208"/>
      <c r="H205" s="208"/>
      <c r="I205" s="211"/>
      <c r="J205" s="212">
        <f>BK205</f>
        <v>0</v>
      </c>
      <c r="K205" s="208"/>
      <c r="L205" s="213"/>
      <c r="M205" s="214"/>
      <c r="N205" s="215"/>
      <c r="O205" s="215"/>
      <c r="P205" s="216">
        <f>SUM(P206:P220)</f>
        <v>0</v>
      </c>
      <c r="Q205" s="215"/>
      <c r="R205" s="216">
        <f>SUM(R206:R220)</f>
        <v>0</v>
      </c>
      <c r="S205" s="215"/>
      <c r="T205" s="217">
        <f>SUM(T206:T220)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8" t="s">
        <v>86</v>
      </c>
      <c r="AT205" s="219" t="s">
        <v>78</v>
      </c>
      <c r="AU205" s="219" t="s">
        <v>79</v>
      </c>
      <c r="AY205" s="218" t="s">
        <v>156</v>
      </c>
      <c r="BK205" s="220">
        <f>SUM(BK206:BK220)</f>
        <v>0</v>
      </c>
    </row>
    <row r="206" s="2" customFormat="1" ht="34.8" customHeight="1">
      <c r="A206" s="35"/>
      <c r="B206" s="36"/>
      <c r="C206" s="235" t="s">
        <v>444</v>
      </c>
      <c r="D206" s="235" t="s">
        <v>214</v>
      </c>
      <c r="E206" s="236" t="s">
        <v>477</v>
      </c>
      <c r="F206" s="237" t="s">
        <v>478</v>
      </c>
      <c r="G206" s="238" t="s">
        <v>240</v>
      </c>
      <c r="H206" s="239">
        <v>1</v>
      </c>
      <c r="I206" s="240"/>
      <c r="J206" s="241">
        <f>ROUND(I206*H206,2)</f>
        <v>0</v>
      </c>
      <c r="K206" s="237" t="s">
        <v>161</v>
      </c>
      <c r="L206" s="41"/>
      <c r="M206" s="242" t="s">
        <v>1</v>
      </c>
      <c r="N206" s="243" t="s">
        <v>44</v>
      </c>
      <c r="O206" s="88"/>
      <c r="P206" s="231">
        <f>O206*H206</f>
        <v>0</v>
      </c>
      <c r="Q206" s="231">
        <v>0</v>
      </c>
      <c r="R206" s="231">
        <f>Q206*H206</f>
        <v>0</v>
      </c>
      <c r="S206" s="231">
        <v>0</v>
      </c>
      <c r="T206" s="232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3" t="s">
        <v>285</v>
      </c>
      <c r="AT206" s="233" t="s">
        <v>214</v>
      </c>
      <c r="AU206" s="233" t="s">
        <v>86</v>
      </c>
      <c r="AY206" s="14" t="s">
        <v>156</v>
      </c>
      <c r="BE206" s="234">
        <f>IF(N206="základní",J206,0)</f>
        <v>0</v>
      </c>
      <c r="BF206" s="234">
        <f>IF(N206="snížená",J206,0)</f>
        <v>0</v>
      </c>
      <c r="BG206" s="234">
        <f>IF(N206="zákl. přenesená",J206,0)</f>
        <v>0</v>
      </c>
      <c r="BH206" s="234">
        <f>IF(N206="sníž. přenesená",J206,0)</f>
        <v>0</v>
      </c>
      <c r="BI206" s="234">
        <f>IF(N206="nulová",J206,0)</f>
        <v>0</v>
      </c>
      <c r="BJ206" s="14" t="s">
        <v>86</v>
      </c>
      <c r="BK206" s="234">
        <f>ROUND(I206*H206,2)</f>
        <v>0</v>
      </c>
      <c r="BL206" s="14" t="s">
        <v>285</v>
      </c>
      <c r="BM206" s="233" t="s">
        <v>479</v>
      </c>
    </row>
    <row r="207" s="2" customFormat="1" ht="22.2" customHeight="1">
      <c r="A207" s="35"/>
      <c r="B207" s="36"/>
      <c r="C207" s="221" t="s">
        <v>448</v>
      </c>
      <c r="D207" s="221" t="s">
        <v>157</v>
      </c>
      <c r="E207" s="222" t="s">
        <v>481</v>
      </c>
      <c r="F207" s="223" t="s">
        <v>482</v>
      </c>
      <c r="G207" s="224" t="s">
        <v>240</v>
      </c>
      <c r="H207" s="225">
        <v>1</v>
      </c>
      <c r="I207" s="226"/>
      <c r="J207" s="227">
        <f>ROUND(I207*H207,2)</f>
        <v>0</v>
      </c>
      <c r="K207" s="223" t="s">
        <v>161</v>
      </c>
      <c r="L207" s="228"/>
      <c r="M207" s="229" t="s">
        <v>1</v>
      </c>
      <c r="N207" s="230" t="s">
        <v>44</v>
      </c>
      <c r="O207" s="88"/>
      <c r="P207" s="231">
        <f>O207*H207</f>
        <v>0</v>
      </c>
      <c r="Q207" s="231">
        <v>0</v>
      </c>
      <c r="R207" s="231">
        <f>Q207*H207</f>
        <v>0</v>
      </c>
      <c r="S207" s="231">
        <v>0</v>
      </c>
      <c r="T207" s="23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3" t="s">
        <v>308</v>
      </c>
      <c r="AT207" s="233" t="s">
        <v>157</v>
      </c>
      <c r="AU207" s="233" t="s">
        <v>86</v>
      </c>
      <c r="AY207" s="14" t="s">
        <v>156</v>
      </c>
      <c r="BE207" s="234">
        <f>IF(N207="základní",J207,0)</f>
        <v>0</v>
      </c>
      <c r="BF207" s="234">
        <f>IF(N207="snížená",J207,0)</f>
        <v>0</v>
      </c>
      <c r="BG207" s="234">
        <f>IF(N207="zákl. přenesená",J207,0)</f>
        <v>0</v>
      </c>
      <c r="BH207" s="234">
        <f>IF(N207="sníž. přenesená",J207,0)</f>
        <v>0</v>
      </c>
      <c r="BI207" s="234">
        <f>IF(N207="nulová",J207,0)</f>
        <v>0</v>
      </c>
      <c r="BJ207" s="14" t="s">
        <v>86</v>
      </c>
      <c r="BK207" s="234">
        <f>ROUND(I207*H207,2)</f>
        <v>0</v>
      </c>
      <c r="BL207" s="14" t="s">
        <v>285</v>
      </c>
      <c r="BM207" s="233" t="s">
        <v>483</v>
      </c>
    </row>
    <row r="208" s="2" customFormat="1" ht="13.8" customHeight="1">
      <c r="A208" s="35"/>
      <c r="B208" s="36"/>
      <c r="C208" s="221" t="s">
        <v>452</v>
      </c>
      <c r="D208" s="221" t="s">
        <v>157</v>
      </c>
      <c r="E208" s="222" t="s">
        <v>485</v>
      </c>
      <c r="F208" s="223" t="s">
        <v>486</v>
      </c>
      <c r="G208" s="224" t="s">
        <v>240</v>
      </c>
      <c r="H208" s="225">
        <v>2</v>
      </c>
      <c r="I208" s="226"/>
      <c r="J208" s="227">
        <f>ROUND(I208*H208,2)</f>
        <v>0</v>
      </c>
      <c r="K208" s="223" t="s">
        <v>161</v>
      </c>
      <c r="L208" s="228"/>
      <c r="M208" s="229" t="s">
        <v>1</v>
      </c>
      <c r="N208" s="230" t="s">
        <v>44</v>
      </c>
      <c r="O208" s="88"/>
      <c r="P208" s="231">
        <f>O208*H208</f>
        <v>0</v>
      </c>
      <c r="Q208" s="231">
        <v>0</v>
      </c>
      <c r="R208" s="231">
        <f>Q208*H208</f>
        <v>0</v>
      </c>
      <c r="S208" s="231">
        <v>0</v>
      </c>
      <c r="T208" s="232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3" t="s">
        <v>89</v>
      </c>
      <c r="AT208" s="233" t="s">
        <v>157</v>
      </c>
      <c r="AU208" s="233" t="s">
        <v>86</v>
      </c>
      <c r="AY208" s="14" t="s">
        <v>156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4" t="s">
        <v>86</v>
      </c>
      <c r="BK208" s="234">
        <f>ROUND(I208*H208,2)</f>
        <v>0</v>
      </c>
      <c r="BL208" s="14" t="s">
        <v>86</v>
      </c>
      <c r="BM208" s="233" t="s">
        <v>487</v>
      </c>
    </row>
    <row r="209" s="2" customFormat="1" ht="13.8" customHeight="1">
      <c r="A209" s="35"/>
      <c r="B209" s="36"/>
      <c r="C209" s="221" t="s">
        <v>456</v>
      </c>
      <c r="D209" s="221" t="s">
        <v>157</v>
      </c>
      <c r="E209" s="222" t="s">
        <v>489</v>
      </c>
      <c r="F209" s="223" t="s">
        <v>490</v>
      </c>
      <c r="G209" s="224" t="s">
        <v>240</v>
      </c>
      <c r="H209" s="225">
        <v>1</v>
      </c>
      <c r="I209" s="226"/>
      <c r="J209" s="227">
        <f>ROUND(I209*H209,2)</f>
        <v>0</v>
      </c>
      <c r="K209" s="223" t="s">
        <v>161</v>
      </c>
      <c r="L209" s="228"/>
      <c r="M209" s="229" t="s">
        <v>1</v>
      </c>
      <c r="N209" s="230" t="s">
        <v>44</v>
      </c>
      <c r="O209" s="88"/>
      <c r="P209" s="231">
        <f>O209*H209</f>
        <v>0</v>
      </c>
      <c r="Q209" s="231">
        <v>0</v>
      </c>
      <c r="R209" s="231">
        <f>Q209*H209</f>
        <v>0</v>
      </c>
      <c r="S209" s="231">
        <v>0</v>
      </c>
      <c r="T209" s="23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3" t="s">
        <v>89</v>
      </c>
      <c r="AT209" s="233" t="s">
        <v>157</v>
      </c>
      <c r="AU209" s="233" t="s">
        <v>86</v>
      </c>
      <c r="AY209" s="14" t="s">
        <v>156</v>
      </c>
      <c r="BE209" s="234">
        <f>IF(N209="základní",J209,0)</f>
        <v>0</v>
      </c>
      <c r="BF209" s="234">
        <f>IF(N209="snížená",J209,0)</f>
        <v>0</v>
      </c>
      <c r="BG209" s="234">
        <f>IF(N209="zákl. přenesená",J209,0)</f>
        <v>0</v>
      </c>
      <c r="BH209" s="234">
        <f>IF(N209="sníž. přenesená",J209,0)</f>
        <v>0</v>
      </c>
      <c r="BI209" s="234">
        <f>IF(N209="nulová",J209,0)</f>
        <v>0</v>
      </c>
      <c r="BJ209" s="14" t="s">
        <v>86</v>
      </c>
      <c r="BK209" s="234">
        <f>ROUND(I209*H209,2)</f>
        <v>0</v>
      </c>
      <c r="BL209" s="14" t="s">
        <v>86</v>
      </c>
      <c r="BM209" s="233" t="s">
        <v>491</v>
      </c>
    </row>
    <row r="210" s="2" customFormat="1" ht="13.8" customHeight="1">
      <c r="A210" s="35"/>
      <c r="B210" s="36"/>
      <c r="C210" s="221" t="s">
        <v>460</v>
      </c>
      <c r="D210" s="221" t="s">
        <v>157</v>
      </c>
      <c r="E210" s="222" t="s">
        <v>493</v>
      </c>
      <c r="F210" s="223" t="s">
        <v>494</v>
      </c>
      <c r="G210" s="224" t="s">
        <v>240</v>
      </c>
      <c r="H210" s="225">
        <v>1</v>
      </c>
      <c r="I210" s="226"/>
      <c r="J210" s="227">
        <f>ROUND(I210*H210,2)</f>
        <v>0</v>
      </c>
      <c r="K210" s="223" t="s">
        <v>161</v>
      </c>
      <c r="L210" s="228"/>
      <c r="M210" s="229" t="s">
        <v>1</v>
      </c>
      <c r="N210" s="230" t="s">
        <v>44</v>
      </c>
      <c r="O210" s="88"/>
      <c r="P210" s="231">
        <f>O210*H210</f>
        <v>0</v>
      </c>
      <c r="Q210" s="231">
        <v>0</v>
      </c>
      <c r="R210" s="231">
        <f>Q210*H210</f>
        <v>0</v>
      </c>
      <c r="S210" s="231">
        <v>0</v>
      </c>
      <c r="T210" s="23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3" t="s">
        <v>89</v>
      </c>
      <c r="AT210" s="233" t="s">
        <v>157</v>
      </c>
      <c r="AU210" s="233" t="s">
        <v>86</v>
      </c>
      <c r="AY210" s="14" t="s">
        <v>156</v>
      </c>
      <c r="BE210" s="234">
        <f>IF(N210="základní",J210,0)</f>
        <v>0</v>
      </c>
      <c r="BF210" s="234">
        <f>IF(N210="snížená",J210,0)</f>
        <v>0</v>
      </c>
      <c r="BG210" s="234">
        <f>IF(N210="zákl. přenesená",J210,0)</f>
        <v>0</v>
      </c>
      <c r="BH210" s="234">
        <f>IF(N210="sníž. přenesená",J210,0)</f>
        <v>0</v>
      </c>
      <c r="BI210" s="234">
        <f>IF(N210="nulová",J210,0)</f>
        <v>0</v>
      </c>
      <c r="BJ210" s="14" t="s">
        <v>86</v>
      </c>
      <c r="BK210" s="234">
        <f>ROUND(I210*H210,2)</f>
        <v>0</v>
      </c>
      <c r="BL210" s="14" t="s">
        <v>86</v>
      </c>
      <c r="BM210" s="233" t="s">
        <v>495</v>
      </c>
    </row>
    <row r="211" s="2" customFormat="1" ht="13.8" customHeight="1">
      <c r="A211" s="35"/>
      <c r="B211" s="36"/>
      <c r="C211" s="221" t="s">
        <v>464</v>
      </c>
      <c r="D211" s="221" t="s">
        <v>157</v>
      </c>
      <c r="E211" s="222" t="s">
        <v>497</v>
      </c>
      <c r="F211" s="223" t="s">
        <v>498</v>
      </c>
      <c r="G211" s="224" t="s">
        <v>240</v>
      </c>
      <c r="H211" s="225">
        <v>1</v>
      </c>
      <c r="I211" s="226"/>
      <c r="J211" s="227">
        <f>ROUND(I211*H211,2)</f>
        <v>0</v>
      </c>
      <c r="K211" s="223" t="s">
        <v>161</v>
      </c>
      <c r="L211" s="228"/>
      <c r="M211" s="229" t="s">
        <v>1</v>
      </c>
      <c r="N211" s="230" t="s">
        <v>44</v>
      </c>
      <c r="O211" s="88"/>
      <c r="P211" s="231">
        <f>O211*H211</f>
        <v>0</v>
      </c>
      <c r="Q211" s="231">
        <v>0</v>
      </c>
      <c r="R211" s="231">
        <f>Q211*H211</f>
        <v>0</v>
      </c>
      <c r="S211" s="231">
        <v>0</v>
      </c>
      <c r="T211" s="23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3" t="s">
        <v>308</v>
      </c>
      <c r="AT211" s="233" t="s">
        <v>157</v>
      </c>
      <c r="AU211" s="233" t="s">
        <v>86</v>
      </c>
      <c r="AY211" s="14" t="s">
        <v>156</v>
      </c>
      <c r="BE211" s="234">
        <f>IF(N211="základní",J211,0)</f>
        <v>0</v>
      </c>
      <c r="BF211" s="234">
        <f>IF(N211="snížená",J211,0)</f>
        <v>0</v>
      </c>
      <c r="BG211" s="234">
        <f>IF(N211="zákl. přenesená",J211,0)</f>
        <v>0</v>
      </c>
      <c r="BH211" s="234">
        <f>IF(N211="sníž. přenesená",J211,0)</f>
        <v>0</v>
      </c>
      <c r="BI211" s="234">
        <f>IF(N211="nulová",J211,0)</f>
        <v>0</v>
      </c>
      <c r="BJ211" s="14" t="s">
        <v>86</v>
      </c>
      <c r="BK211" s="234">
        <f>ROUND(I211*H211,2)</f>
        <v>0</v>
      </c>
      <c r="BL211" s="14" t="s">
        <v>285</v>
      </c>
      <c r="BM211" s="233" t="s">
        <v>499</v>
      </c>
    </row>
    <row r="212" s="2" customFormat="1" ht="13.8" customHeight="1">
      <c r="A212" s="35"/>
      <c r="B212" s="36"/>
      <c r="C212" s="221" t="s">
        <v>468</v>
      </c>
      <c r="D212" s="221" t="s">
        <v>157</v>
      </c>
      <c r="E212" s="222" t="s">
        <v>501</v>
      </c>
      <c r="F212" s="223" t="s">
        <v>502</v>
      </c>
      <c r="G212" s="224" t="s">
        <v>240</v>
      </c>
      <c r="H212" s="225">
        <v>1</v>
      </c>
      <c r="I212" s="226"/>
      <c r="J212" s="227">
        <f>ROUND(I212*H212,2)</f>
        <v>0</v>
      </c>
      <c r="K212" s="223" t="s">
        <v>161</v>
      </c>
      <c r="L212" s="228"/>
      <c r="M212" s="229" t="s">
        <v>1</v>
      </c>
      <c r="N212" s="230" t="s">
        <v>44</v>
      </c>
      <c r="O212" s="88"/>
      <c r="P212" s="231">
        <f>O212*H212</f>
        <v>0</v>
      </c>
      <c r="Q212" s="231">
        <v>0</v>
      </c>
      <c r="R212" s="231">
        <f>Q212*H212</f>
        <v>0</v>
      </c>
      <c r="S212" s="231">
        <v>0</v>
      </c>
      <c r="T212" s="232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3" t="s">
        <v>89</v>
      </c>
      <c r="AT212" s="233" t="s">
        <v>157</v>
      </c>
      <c r="AU212" s="233" t="s">
        <v>86</v>
      </c>
      <c r="AY212" s="14" t="s">
        <v>156</v>
      </c>
      <c r="BE212" s="234">
        <f>IF(N212="základní",J212,0)</f>
        <v>0</v>
      </c>
      <c r="BF212" s="234">
        <f>IF(N212="snížená",J212,0)</f>
        <v>0</v>
      </c>
      <c r="BG212" s="234">
        <f>IF(N212="zákl. přenesená",J212,0)</f>
        <v>0</v>
      </c>
      <c r="BH212" s="234">
        <f>IF(N212="sníž. přenesená",J212,0)</f>
        <v>0</v>
      </c>
      <c r="BI212" s="234">
        <f>IF(N212="nulová",J212,0)</f>
        <v>0</v>
      </c>
      <c r="BJ212" s="14" t="s">
        <v>86</v>
      </c>
      <c r="BK212" s="234">
        <f>ROUND(I212*H212,2)</f>
        <v>0</v>
      </c>
      <c r="BL212" s="14" t="s">
        <v>86</v>
      </c>
      <c r="BM212" s="233" t="s">
        <v>503</v>
      </c>
    </row>
    <row r="213" s="2" customFormat="1" ht="22.2" customHeight="1">
      <c r="A213" s="35"/>
      <c r="B213" s="36"/>
      <c r="C213" s="221" t="s">
        <v>470</v>
      </c>
      <c r="D213" s="221" t="s">
        <v>157</v>
      </c>
      <c r="E213" s="222" t="s">
        <v>505</v>
      </c>
      <c r="F213" s="223" t="s">
        <v>506</v>
      </c>
      <c r="G213" s="224" t="s">
        <v>240</v>
      </c>
      <c r="H213" s="225">
        <v>48</v>
      </c>
      <c r="I213" s="226"/>
      <c r="J213" s="227">
        <f>ROUND(I213*H213,2)</f>
        <v>0</v>
      </c>
      <c r="K213" s="223" t="s">
        <v>161</v>
      </c>
      <c r="L213" s="228"/>
      <c r="M213" s="229" t="s">
        <v>1</v>
      </c>
      <c r="N213" s="230" t="s">
        <v>44</v>
      </c>
      <c r="O213" s="88"/>
      <c r="P213" s="231">
        <f>O213*H213</f>
        <v>0</v>
      </c>
      <c r="Q213" s="231">
        <v>0</v>
      </c>
      <c r="R213" s="231">
        <f>Q213*H213</f>
        <v>0</v>
      </c>
      <c r="S213" s="231">
        <v>0</v>
      </c>
      <c r="T213" s="23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3" t="s">
        <v>89</v>
      </c>
      <c r="AT213" s="233" t="s">
        <v>157</v>
      </c>
      <c r="AU213" s="233" t="s">
        <v>86</v>
      </c>
      <c r="AY213" s="14" t="s">
        <v>156</v>
      </c>
      <c r="BE213" s="234">
        <f>IF(N213="základní",J213,0)</f>
        <v>0</v>
      </c>
      <c r="BF213" s="234">
        <f>IF(N213="snížená",J213,0)</f>
        <v>0</v>
      </c>
      <c r="BG213" s="234">
        <f>IF(N213="zákl. přenesená",J213,0)</f>
        <v>0</v>
      </c>
      <c r="BH213" s="234">
        <f>IF(N213="sníž. přenesená",J213,0)</f>
        <v>0</v>
      </c>
      <c r="BI213" s="234">
        <f>IF(N213="nulová",J213,0)</f>
        <v>0</v>
      </c>
      <c r="BJ213" s="14" t="s">
        <v>86</v>
      </c>
      <c r="BK213" s="234">
        <f>ROUND(I213*H213,2)</f>
        <v>0</v>
      </c>
      <c r="BL213" s="14" t="s">
        <v>86</v>
      </c>
      <c r="BM213" s="233" t="s">
        <v>507</v>
      </c>
    </row>
    <row r="214" s="2" customFormat="1" ht="13.8" customHeight="1">
      <c r="A214" s="35"/>
      <c r="B214" s="36"/>
      <c r="C214" s="221" t="s">
        <v>476</v>
      </c>
      <c r="D214" s="221" t="s">
        <v>157</v>
      </c>
      <c r="E214" s="222" t="s">
        <v>509</v>
      </c>
      <c r="F214" s="223" t="s">
        <v>510</v>
      </c>
      <c r="G214" s="224" t="s">
        <v>240</v>
      </c>
      <c r="H214" s="225">
        <v>1</v>
      </c>
      <c r="I214" s="226"/>
      <c r="J214" s="227">
        <f>ROUND(I214*H214,2)</f>
        <v>0</v>
      </c>
      <c r="K214" s="223" t="s">
        <v>161</v>
      </c>
      <c r="L214" s="228"/>
      <c r="M214" s="229" t="s">
        <v>1</v>
      </c>
      <c r="N214" s="230" t="s">
        <v>44</v>
      </c>
      <c r="O214" s="88"/>
      <c r="P214" s="231">
        <f>O214*H214</f>
        <v>0</v>
      </c>
      <c r="Q214" s="231">
        <v>0</v>
      </c>
      <c r="R214" s="231">
        <f>Q214*H214</f>
        <v>0</v>
      </c>
      <c r="S214" s="231">
        <v>0</v>
      </c>
      <c r="T214" s="23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3" t="s">
        <v>308</v>
      </c>
      <c r="AT214" s="233" t="s">
        <v>157</v>
      </c>
      <c r="AU214" s="233" t="s">
        <v>86</v>
      </c>
      <c r="AY214" s="14" t="s">
        <v>156</v>
      </c>
      <c r="BE214" s="234">
        <f>IF(N214="základní",J214,0)</f>
        <v>0</v>
      </c>
      <c r="BF214" s="234">
        <f>IF(N214="snížená",J214,0)</f>
        <v>0</v>
      </c>
      <c r="BG214" s="234">
        <f>IF(N214="zákl. přenesená",J214,0)</f>
        <v>0</v>
      </c>
      <c r="BH214" s="234">
        <f>IF(N214="sníž. přenesená",J214,0)</f>
        <v>0</v>
      </c>
      <c r="BI214" s="234">
        <f>IF(N214="nulová",J214,0)</f>
        <v>0</v>
      </c>
      <c r="BJ214" s="14" t="s">
        <v>86</v>
      </c>
      <c r="BK214" s="234">
        <f>ROUND(I214*H214,2)</f>
        <v>0</v>
      </c>
      <c r="BL214" s="14" t="s">
        <v>285</v>
      </c>
      <c r="BM214" s="233" t="s">
        <v>511</v>
      </c>
    </row>
    <row r="215" s="2" customFormat="1" ht="45" customHeight="1">
      <c r="A215" s="35"/>
      <c r="B215" s="36"/>
      <c r="C215" s="221" t="s">
        <v>480</v>
      </c>
      <c r="D215" s="221" t="s">
        <v>157</v>
      </c>
      <c r="E215" s="222" t="s">
        <v>513</v>
      </c>
      <c r="F215" s="223" t="s">
        <v>514</v>
      </c>
      <c r="G215" s="224" t="s">
        <v>240</v>
      </c>
      <c r="H215" s="225">
        <v>3</v>
      </c>
      <c r="I215" s="226"/>
      <c r="J215" s="227">
        <f>ROUND(I215*H215,2)</f>
        <v>0</v>
      </c>
      <c r="K215" s="223" t="s">
        <v>161</v>
      </c>
      <c r="L215" s="228"/>
      <c r="M215" s="229" t="s">
        <v>1</v>
      </c>
      <c r="N215" s="230" t="s">
        <v>44</v>
      </c>
      <c r="O215" s="88"/>
      <c r="P215" s="231">
        <f>O215*H215</f>
        <v>0</v>
      </c>
      <c r="Q215" s="231">
        <v>0</v>
      </c>
      <c r="R215" s="231">
        <f>Q215*H215</f>
        <v>0</v>
      </c>
      <c r="S215" s="231">
        <v>0</v>
      </c>
      <c r="T215" s="232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3" t="s">
        <v>308</v>
      </c>
      <c r="AT215" s="233" t="s">
        <v>157</v>
      </c>
      <c r="AU215" s="233" t="s">
        <v>86</v>
      </c>
      <c r="AY215" s="14" t="s">
        <v>156</v>
      </c>
      <c r="BE215" s="234">
        <f>IF(N215="základní",J215,0)</f>
        <v>0</v>
      </c>
      <c r="BF215" s="234">
        <f>IF(N215="snížená",J215,0)</f>
        <v>0</v>
      </c>
      <c r="BG215" s="234">
        <f>IF(N215="zákl. přenesená",J215,0)</f>
        <v>0</v>
      </c>
      <c r="BH215" s="234">
        <f>IF(N215="sníž. přenesená",J215,0)</f>
        <v>0</v>
      </c>
      <c r="BI215" s="234">
        <f>IF(N215="nulová",J215,0)</f>
        <v>0</v>
      </c>
      <c r="BJ215" s="14" t="s">
        <v>86</v>
      </c>
      <c r="BK215" s="234">
        <f>ROUND(I215*H215,2)</f>
        <v>0</v>
      </c>
      <c r="BL215" s="14" t="s">
        <v>285</v>
      </c>
      <c r="BM215" s="233" t="s">
        <v>515</v>
      </c>
    </row>
    <row r="216" s="2" customFormat="1" ht="45" customHeight="1">
      <c r="A216" s="35"/>
      <c r="B216" s="36"/>
      <c r="C216" s="221" t="s">
        <v>484</v>
      </c>
      <c r="D216" s="221" t="s">
        <v>157</v>
      </c>
      <c r="E216" s="222" t="s">
        <v>517</v>
      </c>
      <c r="F216" s="223" t="s">
        <v>518</v>
      </c>
      <c r="G216" s="224" t="s">
        <v>240</v>
      </c>
      <c r="H216" s="225">
        <v>5</v>
      </c>
      <c r="I216" s="226"/>
      <c r="J216" s="227">
        <f>ROUND(I216*H216,2)</f>
        <v>0</v>
      </c>
      <c r="K216" s="223" t="s">
        <v>161</v>
      </c>
      <c r="L216" s="228"/>
      <c r="M216" s="229" t="s">
        <v>1</v>
      </c>
      <c r="N216" s="230" t="s">
        <v>44</v>
      </c>
      <c r="O216" s="88"/>
      <c r="P216" s="231">
        <f>O216*H216</f>
        <v>0</v>
      </c>
      <c r="Q216" s="231">
        <v>0</v>
      </c>
      <c r="R216" s="231">
        <f>Q216*H216</f>
        <v>0</v>
      </c>
      <c r="S216" s="231">
        <v>0</v>
      </c>
      <c r="T216" s="23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3" t="s">
        <v>308</v>
      </c>
      <c r="AT216" s="233" t="s">
        <v>157</v>
      </c>
      <c r="AU216" s="233" t="s">
        <v>86</v>
      </c>
      <c r="AY216" s="14" t="s">
        <v>156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4" t="s">
        <v>86</v>
      </c>
      <c r="BK216" s="234">
        <f>ROUND(I216*H216,2)</f>
        <v>0</v>
      </c>
      <c r="BL216" s="14" t="s">
        <v>285</v>
      </c>
      <c r="BM216" s="233" t="s">
        <v>519</v>
      </c>
    </row>
    <row r="217" s="2" customFormat="1" ht="45" customHeight="1">
      <c r="A217" s="35"/>
      <c r="B217" s="36"/>
      <c r="C217" s="221" t="s">
        <v>488</v>
      </c>
      <c r="D217" s="221" t="s">
        <v>157</v>
      </c>
      <c r="E217" s="222" t="s">
        <v>525</v>
      </c>
      <c r="F217" s="223" t="s">
        <v>526</v>
      </c>
      <c r="G217" s="224" t="s">
        <v>240</v>
      </c>
      <c r="H217" s="225">
        <v>6</v>
      </c>
      <c r="I217" s="226"/>
      <c r="J217" s="227">
        <f>ROUND(I217*H217,2)</f>
        <v>0</v>
      </c>
      <c r="K217" s="223" t="s">
        <v>161</v>
      </c>
      <c r="L217" s="228"/>
      <c r="M217" s="229" t="s">
        <v>1</v>
      </c>
      <c r="N217" s="230" t="s">
        <v>44</v>
      </c>
      <c r="O217" s="88"/>
      <c r="P217" s="231">
        <f>O217*H217</f>
        <v>0</v>
      </c>
      <c r="Q217" s="231">
        <v>0</v>
      </c>
      <c r="R217" s="231">
        <f>Q217*H217</f>
        <v>0</v>
      </c>
      <c r="S217" s="231">
        <v>0</v>
      </c>
      <c r="T217" s="232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3" t="s">
        <v>308</v>
      </c>
      <c r="AT217" s="233" t="s">
        <v>157</v>
      </c>
      <c r="AU217" s="233" t="s">
        <v>86</v>
      </c>
      <c r="AY217" s="14" t="s">
        <v>156</v>
      </c>
      <c r="BE217" s="234">
        <f>IF(N217="základní",J217,0)</f>
        <v>0</v>
      </c>
      <c r="BF217" s="234">
        <f>IF(N217="snížená",J217,0)</f>
        <v>0</v>
      </c>
      <c r="BG217" s="234">
        <f>IF(N217="zákl. přenesená",J217,0)</f>
        <v>0</v>
      </c>
      <c r="BH217" s="234">
        <f>IF(N217="sníž. přenesená",J217,0)</f>
        <v>0</v>
      </c>
      <c r="BI217" s="234">
        <f>IF(N217="nulová",J217,0)</f>
        <v>0</v>
      </c>
      <c r="BJ217" s="14" t="s">
        <v>86</v>
      </c>
      <c r="BK217" s="234">
        <f>ROUND(I217*H217,2)</f>
        <v>0</v>
      </c>
      <c r="BL217" s="14" t="s">
        <v>285</v>
      </c>
      <c r="BM217" s="233" t="s">
        <v>527</v>
      </c>
    </row>
    <row r="218" s="2" customFormat="1" ht="13.8" customHeight="1">
      <c r="A218" s="35"/>
      <c r="B218" s="36"/>
      <c r="C218" s="221" t="s">
        <v>492</v>
      </c>
      <c r="D218" s="221" t="s">
        <v>157</v>
      </c>
      <c r="E218" s="222" t="s">
        <v>521</v>
      </c>
      <c r="F218" s="223" t="s">
        <v>522</v>
      </c>
      <c r="G218" s="224" t="s">
        <v>240</v>
      </c>
      <c r="H218" s="225">
        <v>1</v>
      </c>
      <c r="I218" s="226"/>
      <c r="J218" s="227">
        <f>ROUND(I218*H218,2)</f>
        <v>0</v>
      </c>
      <c r="K218" s="223" t="s">
        <v>161</v>
      </c>
      <c r="L218" s="228"/>
      <c r="M218" s="229" t="s">
        <v>1</v>
      </c>
      <c r="N218" s="230" t="s">
        <v>44</v>
      </c>
      <c r="O218" s="88"/>
      <c r="P218" s="231">
        <f>O218*H218</f>
        <v>0</v>
      </c>
      <c r="Q218" s="231">
        <v>0</v>
      </c>
      <c r="R218" s="231">
        <f>Q218*H218</f>
        <v>0</v>
      </c>
      <c r="S218" s="231">
        <v>0</v>
      </c>
      <c r="T218" s="232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3" t="s">
        <v>308</v>
      </c>
      <c r="AT218" s="233" t="s">
        <v>157</v>
      </c>
      <c r="AU218" s="233" t="s">
        <v>86</v>
      </c>
      <c r="AY218" s="14" t="s">
        <v>156</v>
      </c>
      <c r="BE218" s="234">
        <f>IF(N218="základní",J218,0)</f>
        <v>0</v>
      </c>
      <c r="BF218" s="234">
        <f>IF(N218="snížená",J218,0)</f>
        <v>0</v>
      </c>
      <c r="BG218" s="234">
        <f>IF(N218="zákl. přenesená",J218,0)</f>
        <v>0</v>
      </c>
      <c r="BH218" s="234">
        <f>IF(N218="sníž. přenesená",J218,0)</f>
        <v>0</v>
      </c>
      <c r="BI218" s="234">
        <f>IF(N218="nulová",J218,0)</f>
        <v>0</v>
      </c>
      <c r="BJ218" s="14" t="s">
        <v>86</v>
      </c>
      <c r="BK218" s="234">
        <f>ROUND(I218*H218,2)</f>
        <v>0</v>
      </c>
      <c r="BL218" s="14" t="s">
        <v>285</v>
      </c>
      <c r="BM218" s="233" t="s">
        <v>523</v>
      </c>
    </row>
    <row r="219" s="2" customFormat="1" ht="34.8" customHeight="1">
      <c r="A219" s="35"/>
      <c r="B219" s="36"/>
      <c r="C219" s="221" t="s">
        <v>496</v>
      </c>
      <c r="D219" s="221" t="s">
        <v>157</v>
      </c>
      <c r="E219" s="222" t="s">
        <v>529</v>
      </c>
      <c r="F219" s="223" t="s">
        <v>530</v>
      </c>
      <c r="G219" s="224" t="s">
        <v>531</v>
      </c>
      <c r="H219" s="225">
        <v>1</v>
      </c>
      <c r="I219" s="226"/>
      <c r="J219" s="227">
        <f>ROUND(I219*H219,2)</f>
        <v>0</v>
      </c>
      <c r="K219" s="223" t="s">
        <v>161</v>
      </c>
      <c r="L219" s="228"/>
      <c r="M219" s="229" t="s">
        <v>1</v>
      </c>
      <c r="N219" s="230" t="s">
        <v>44</v>
      </c>
      <c r="O219" s="88"/>
      <c r="P219" s="231">
        <f>O219*H219</f>
        <v>0</v>
      </c>
      <c r="Q219" s="231">
        <v>0</v>
      </c>
      <c r="R219" s="231">
        <f>Q219*H219</f>
        <v>0</v>
      </c>
      <c r="S219" s="231">
        <v>0</v>
      </c>
      <c r="T219" s="23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3" t="s">
        <v>308</v>
      </c>
      <c r="AT219" s="233" t="s">
        <v>157</v>
      </c>
      <c r="AU219" s="233" t="s">
        <v>86</v>
      </c>
      <c r="AY219" s="14" t="s">
        <v>156</v>
      </c>
      <c r="BE219" s="234">
        <f>IF(N219="základní",J219,0)</f>
        <v>0</v>
      </c>
      <c r="BF219" s="234">
        <f>IF(N219="snížená",J219,0)</f>
        <v>0</v>
      </c>
      <c r="BG219" s="234">
        <f>IF(N219="zákl. přenesená",J219,0)</f>
        <v>0</v>
      </c>
      <c r="BH219" s="234">
        <f>IF(N219="sníž. přenesená",J219,0)</f>
        <v>0</v>
      </c>
      <c r="BI219" s="234">
        <f>IF(N219="nulová",J219,0)</f>
        <v>0</v>
      </c>
      <c r="BJ219" s="14" t="s">
        <v>86</v>
      </c>
      <c r="BK219" s="234">
        <f>ROUND(I219*H219,2)</f>
        <v>0</v>
      </c>
      <c r="BL219" s="14" t="s">
        <v>285</v>
      </c>
      <c r="BM219" s="233" t="s">
        <v>532</v>
      </c>
    </row>
    <row r="220" s="2" customFormat="1" ht="22.2" customHeight="1">
      <c r="A220" s="35"/>
      <c r="B220" s="36"/>
      <c r="C220" s="235" t="s">
        <v>500</v>
      </c>
      <c r="D220" s="235" t="s">
        <v>214</v>
      </c>
      <c r="E220" s="236" t="s">
        <v>534</v>
      </c>
      <c r="F220" s="237" t="s">
        <v>535</v>
      </c>
      <c r="G220" s="238" t="s">
        <v>240</v>
      </c>
      <c r="H220" s="239">
        <v>1050</v>
      </c>
      <c r="I220" s="240"/>
      <c r="J220" s="241">
        <f>ROUND(I220*H220,2)</f>
        <v>0</v>
      </c>
      <c r="K220" s="237" t="s">
        <v>161</v>
      </c>
      <c r="L220" s="41"/>
      <c r="M220" s="242" t="s">
        <v>1</v>
      </c>
      <c r="N220" s="243" t="s">
        <v>44</v>
      </c>
      <c r="O220" s="88"/>
      <c r="P220" s="231">
        <f>O220*H220</f>
        <v>0</v>
      </c>
      <c r="Q220" s="231">
        <v>0</v>
      </c>
      <c r="R220" s="231">
        <f>Q220*H220</f>
        <v>0</v>
      </c>
      <c r="S220" s="231">
        <v>0</v>
      </c>
      <c r="T220" s="232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3" t="s">
        <v>285</v>
      </c>
      <c r="AT220" s="233" t="s">
        <v>214</v>
      </c>
      <c r="AU220" s="233" t="s">
        <v>86</v>
      </c>
      <c r="AY220" s="14" t="s">
        <v>156</v>
      </c>
      <c r="BE220" s="234">
        <f>IF(N220="základní",J220,0)</f>
        <v>0</v>
      </c>
      <c r="BF220" s="234">
        <f>IF(N220="snížená",J220,0)</f>
        <v>0</v>
      </c>
      <c r="BG220" s="234">
        <f>IF(N220="zákl. přenesená",J220,0)</f>
        <v>0</v>
      </c>
      <c r="BH220" s="234">
        <f>IF(N220="sníž. přenesená",J220,0)</f>
        <v>0</v>
      </c>
      <c r="BI220" s="234">
        <f>IF(N220="nulová",J220,0)</f>
        <v>0</v>
      </c>
      <c r="BJ220" s="14" t="s">
        <v>86</v>
      </c>
      <c r="BK220" s="234">
        <f>ROUND(I220*H220,2)</f>
        <v>0</v>
      </c>
      <c r="BL220" s="14" t="s">
        <v>285</v>
      </c>
      <c r="BM220" s="233" t="s">
        <v>536</v>
      </c>
    </row>
    <row r="221" s="12" customFormat="1" ht="25.92" customHeight="1">
      <c r="A221" s="12"/>
      <c r="B221" s="207"/>
      <c r="C221" s="208"/>
      <c r="D221" s="209" t="s">
        <v>78</v>
      </c>
      <c r="E221" s="210" t="s">
        <v>537</v>
      </c>
      <c r="F221" s="210" t="s">
        <v>538</v>
      </c>
      <c r="G221" s="208"/>
      <c r="H221" s="208"/>
      <c r="I221" s="211"/>
      <c r="J221" s="212">
        <f>BK221</f>
        <v>0</v>
      </c>
      <c r="K221" s="208"/>
      <c r="L221" s="213"/>
      <c r="M221" s="214"/>
      <c r="N221" s="215"/>
      <c r="O221" s="215"/>
      <c r="P221" s="216">
        <f>SUM(P222:P228)</f>
        <v>0</v>
      </c>
      <c r="Q221" s="215"/>
      <c r="R221" s="216">
        <f>SUM(R222:R228)</f>
        <v>0</v>
      </c>
      <c r="S221" s="215"/>
      <c r="T221" s="217">
        <f>SUM(T222:T228)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8" t="s">
        <v>86</v>
      </c>
      <c r="AT221" s="219" t="s">
        <v>78</v>
      </c>
      <c r="AU221" s="219" t="s">
        <v>79</v>
      </c>
      <c r="AY221" s="218" t="s">
        <v>156</v>
      </c>
      <c r="BK221" s="220">
        <f>SUM(BK222:BK228)</f>
        <v>0</v>
      </c>
    </row>
    <row r="222" s="2" customFormat="1" ht="22.2" customHeight="1">
      <c r="A222" s="35"/>
      <c r="B222" s="36"/>
      <c r="C222" s="221" t="s">
        <v>504</v>
      </c>
      <c r="D222" s="221" t="s">
        <v>157</v>
      </c>
      <c r="E222" s="222" t="s">
        <v>540</v>
      </c>
      <c r="F222" s="223" t="s">
        <v>541</v>
      </c>
      <c r="G222" s="224" t="s">
        <v>240</v>
      </c>
      <c r="H222" s="225">
        <v>2</v>
      </c>
      <c r="I222" s="226"/>
      <c r="J222" s="227">
        <f>ROUND(I222*H222,2)</f>
        <v>0</v>
      </c>
      <c r="K222" s="223" t="s">
        <v>161</v>
      </c>
      <c r="L222" s="228"/>
      <c r="M222" s="229" t="s">
        <v>1</v>
      </c>
      <c r="N222" s="230" t="s">
        <v>44</v>
      </c>
      <c r="O222" s="88"/>
      <c r="P222" s="231">
        <f>O222*H222</f>
        <v>0</v>
      </c>
      <c r="Q222" s="231">
        <v>0</v>
      </c>
      <c r="R222" s="231">
        <f>Q222*H222</f>
        <v>0</v>
      </c>
      <c r="S222" s="231">
        <v>0</v>
      </c>
      <c r="T222" s="232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3" t="s">
        <v>308</v>
      </c>
      <c r="AT222" s="233" t="s">
        <v>157</v>
      </c>
      <c r="AU222" s="233" t="s">
        <v>86</v>
      </c>
      <c r="AY222" s="14" t="s">
        <v>156</v>
      </c>
      <c r="BE222" s="234">
        <f>IF(N222="základní",J222,0)</f>
        <v>0</v>
      </c>
      <c r="BF222" s="234">
        <f>IF(N222="snížená",J222,0)</f>
        <v>0</v>
      </c>
      <c r="BG222" s="234">
        <f>IF(N222="zákl. přenesená",J222,0)</f>
        <v>0</v>
      </c>
      <c r="BH222" s="234">
        <f>IF(N222="sníž. přenesená",J222,0)</f>
        <v>0</v>
      </c>
      <c r="BI222" s="234">
        <f>IF(N222="nulová",J222,0)</f>
        <v>0</v>
      </c>
      <c r="BJ222" s="14" t="s">
        <v>86</v>
      </c>
      <c r="BK222" s="234">
        <f>ROUND(I222*H222,2)</f>
        <v>0</v>
      </c>
      <c r="BL222" s="14" t="s">
        <v>285</v>
      </c>
      <c r="BM222" s="233" t="s">
        <v>542</v>
      </c>
    </row>
    <row r="223" s="2" customFormat="1" ht="22.2" customHeight="1">
      <c r="A223" s="35"/>
      <c r="B223" s="36"/>
      <c r="C223" s="235" t="s">
        <v>508</v>
      </c>
      <c r="D223" s="235" t="s">
        <v>214</v>
      </c>
      <c r="E223" s="236" t="s">
        <v>544</v>
      </c>
      <c r="F223" s="237" t="s">
        <v>545</v>
      </c>
      <c r="G223" s="238" t="s">
        <v>240</v>
      </c>
      <c r="H223" s="239">
        <v>1</v>
      </c>
      <c r="I223" s="240"/>
      <c r="J223" s="241">
        <f>ROUND(I223*H223,2)</f>
        <v>0</v>
      </c>
      <c r="K223" s="237" t="s">
        <v>161</v>
      </c>
      <c r="L223" s="41"/>
      <c r="M223" s="242" t="s">
        <v>1</v>
      </c>
      <c r="N223" s="243" t="s">
        <v>44</v>
      </c>
      <c r="O223" s="88"/>
      <c r="P223" s="231">
        <f>O223*H223</f>
        <v>0</v>
      </c>
      <c r="Q223" s="231">
        <v>0</v>
      </c>
      <c r="R223" s="231">
        <f>Q223*H223</f>
        <v>0</v>
      </c>
      <c r="S223" s="231">
        <v>0</v>
      </c>
      <c r="T223" s="232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3" t="s">
        <v>86</v>
      </c>
      <c r="AT223" s="233" t="s">
        <v>214</v>
      </c>
      <c r="AU223" s="233" t="s">
        <v>86</v>
      </c>
      <c r="AY223" s="14" t="s">
        <v>156</v>
      </c>
      <c r="BE223" s="234">
        <f>IF(N223="základní",J223,0)</f>
        <v>0</v>
      </c>
      <c r="BF223" s="234">
        <f>IF(N223="snížená",J223,0)</f>
        <v>0</v>
      </c>
      <c r="BG223" s="234">
        <f>IF(N223="zákl. přenesená",J223,0)</f>
        <v>0</v>
      </c>
      <c r="BH223" s="234">
        <f>IF(N223="sníž. přenesená",J223,0)</f>
        <v>0</v>
      </c>
      <c r="BI223" s="234">
        <f>IF(N223="nulová",J223,0)</f>
        <v>0</v>
      </c>
      <c r="BJ223" s="14" t="s">
        <v>86</v>
      </c>
      <c r="BK223" s="234">
        <f>ROUND(I223*H223,2)</f>
        <v>0</v>
      </c>
      <c r="BL223" s="14" t="s">
        <v>86</v>
      </c>
      <c r="BM223" s="233" t="s">
        <v>546</v>
      </c>
    </row>
    <row r="224" s="2" customFormat="1" ht="13.8" customHeight="1">
      <c r="A224" s="35"/>
      <c r="B224" s="36"/>
      <c r="C224" s="221" t="s">
        <v>512</v>
      </c>
      <c r="D224" s="221" t="s">
        <v>157</v>
      </c>
      <c r="E224" s="222" t="s">
        <v>548</v>
      </c>
      <c r="F224" s="223" t="s">
        <v>549</v>
      </c>
      <c r="G224" s="224" t="s">
        <v>240</v>
      </c>
      <c r="H224" s="225">
        <v>2</v>
      </c>
      <c r="I224" s="226"/>
      <c r="J224" s="227">
        <f>ROUND(I224*H224,2)</f>
        <v>0</v>
      </c>
      <c r="K224" s="223" t="s">
        <v>161</v>
      </c>
      <c r="L224" s="228"/>
      <c r="M224" s="229" t="s">
        <v>1</v>
      </c>
      <c r="N224" s="230" t="s">
        <v>44</v>
      </c>
      <c r="O224" s="88"/>
      <c r="P224" s="231">
        <f>O224*H224</f>
        <v>0</v>
      </c>
      <c r="Q224" s="231">
        <v>0</v>
      </c>
      <c r="R224" s="231">
        <f>Q224*H224</f>
        <v>0</v>
      </c>
      <c r="S224" s="231">
        <v>0</v>
      </c>
      <c r="T224" s="232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3" t="s">
        <v>308</v>
      </c>
      <c r="AT224" s="233" t="s">
        <v>157</v>
      </c>
      <c r="AU224" s="233" t="s">
        <v>86</v>
      </c>
      <c r="AY224" s="14" t="s">
        <v>156</v>
      </c>
      <c r="BE224" s="234">
        <f>IF(N224="základní",J224,0)</f>
        <v>0</v>
      </c>
      <c r="BF224" s="234">
        <f>IF(N224="snížená",J224,0)</f>
        <v>0</v>
      </c>
      <c r="BG224" s="234">
        <f>IF(N224="zákl. přenesená",J224,0)</f>
        <v>0</v>
      </c>
      <c r="BH224" s="234">
        <f>IF(N224="sníž. přenesená",J224,0)</f>
        <v>0</v>
      </c>
      <c r="BI224" s="234">
        <f>IF(N224="nulová",J224,0)</f>
        <v>0</v>
      </c>
      <c r="BJ224" s="14" t="s">
        <v>86</v>
      </c>
      <c r="BK224" s="234">
        <f>ROUND(I224*H224,2)</f>
        <v>0</v>
      </c>
      <c r="BL224" s="14" t="s">
        <v>285</v>
      </c>
      <c r="BM224" s="233" t="s">
        <v>550</v>
      </c>
    </row>
    <row r="225" s="2" customFormat="1" ht="13.8" customHeight="1">
      <c r="A225" s="35"/>
      <c r="B225" s="36"/>
      <c r="C225" s="235" t="s">
        <v>516</v>
      </c>
      <c r="D225" s="235" t="s">
        <v>214</v>
      </c>
      <c r="E225" s="236" t="s">
        <v>552</v>
      </c>
      <c r="F225" s="237" t="s">
        <v>553</v>
      </c>
      <c r="G225" s="238" t="s">
        <v>240</v>
      </c>
      <c r="H225" s="239">
        <v>2</v>
      </c>
      <c r="I225" s="240"/>
      <c r="J225" s="241">
        <f>ROUND(I225*H225,2)</f>
        <v>0</v>
      </c>
      <c r="K225" s="237" t="s">
        <v>161</v>
      </c>
      <c r="L225" s="41"/>
      <c r="M225" s="242" t="s">
        <v>1</v>
      </c>
      <c r="N225" s="243" t="s">
        <v>44</v>
      </c>
      <c r="O225" s="88"/>
      <c r="P225" s="231">
        <f>O225*H225</f>
        <v>0</v>
      </c>
      <c r="Q225" s="231">
        <v>0</v>
      </c>
      <c r="R225" s="231">
        <f>Q225*H225</f>
        <v>0</v>
      </c>
      <c r="S225" s="231">
        <v>0</v>
      </c>
      <c r="T225" s="23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3" t="s">
        <v>86</v>
      </c>
      <c r="AT225" s="233" t="s">
        <v>214</v>
      </c>
      <c r="AU225" s="233" t="s">
        <v>86</v>
      </c>
      <c r="AY225" s="14" t="s">
        <v>156</v>
      </c>
      <c r="BE225" s="234">
        <f>IF(N225="základní",J225,0)</f>
        <v>0</v>
      </c>
      <c r="BF225" s="234">
        <f>IF(N225="snížená",J225,0)</f>
        <v>0</v>
      </c>
      <c r="BG225" s="234">
        <f>IF(N225="zákl. přenesená",J225,0)</f>
        <v>0</v>
      </c>
      <c r="BH225" s="234">
        <f>IF(N225="sníž. přenesená",J225,0)</f>
        <v>0</v>
      </c>
      <c r="BI225" s="234">
        <f>IF(N225="nulová",J225,0)</f>
        <v>0</v>
      </c>
      <c r="BJ225" s="14" t="s">
        <v>86</v>
      </c>
      <c r="BK225" s="234">
        <f>ROUND(I225*H225,2)</f>
        <v>0</v>
      </c>
      <c r="BL225" s="14" t="s">
        <v>86</v>
      </c>
      <c r="BM225" s="233" t="s">
        <v>554</v>
      </c>
    </row>
    <row r="226" s="2" customFormat="1" ht="13.8" customHeight="1">
      <c r="A226" s="35"/>
      <c r="B226" s="36"/>
      <c r="C226" s="235" t="s">
        <v>524</v>
      </c>
      <c r="D226" s="235" t="s">
        <v>214</v>
      </c>
      <c r="E226" s="236" t="s">
        <v>556</v>
      </c>
      <c r="F226" s="237" t="s">
        <v>557</v>
      </c>
      <c r="G226" s="238" t="s">
        <v>558</v>
      </c>
      <c r="H226" s="239">
        <v>64</v>
      </c>
      <c r="I226" s="240"/>
      <c r="J226" s="241">
        <f>ROUND(I226*H226,2)</f>
        <v>0</v>
      </c>
      <c r="K226" s="237" t="s">
        <v>161</v>
      </c>
      <c r="L226" s="41"/>
      <c r="M226" s="242" t="s">
        <v>1</v>
      </c>
      <c r="N226" s="243" t="s">
        <v>44</v>
      </c>
      <c r="O226" s="88"/>
      <c r="P226" s="231">
        <f>O226*H226</f>
        <v>0</v>
      </c>
      <c r="Q226" s="231">
        <v>0</v>
      </c>
      <c r="R226" s="231">
        <f>Q226*H226</f>
        <v>0</v>
      </c>
      <c r="S226" s="231">
        <v>0</v>
      </c>
      <c r="T226" s="232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3" t="s">
        <v>295</v>
      </c>
      <c r="AT226" s="233" t="s">
        <v>214</v>
      </c>
      <c r="AU226" s="233" t="s">
        <v>86</v>
      </c>
      <c r="AY226" s="14" t="s">
        <v>156</v>
      </c>
      <c r="BE226" s="234">
        <f>IF(N226="základní",J226,0)</f>
        <v>0</v>
      </c>
      <c r="BF226" s="234">
        <f>IF(N226="snížená",J226,0)</f>
        <v>0</v>
      </c>
      <c r="BG226" s="234">
        <f>IF(N226="zákl. přenesená",J226,0)</f>
        <v>0</v>
      </c>
      <c r="BH226" s="234">
        <f>IF(N226="sníž. přenesená",J226,0)</f>
        <v>0</v>
      </c>
      <c r="BI226" s="234">
        <f>IF(N226="nulová",J226,0)</f>
        <v>0</v>
      </c>
      <c r="BJ226" s="14" t="s">
        <v>86</v>
      </c>
      <c r="BK226" s="234">
        <f>ROUND(I226*H226,2)</f>
        <v>0</v>
      </c>
      <c r="BL226" s="14" t="s">
        <v>295</v>
      </c>
      <c r="BM226" s="233" t="s">
        <v>559</v>
      </c>
    </row>
    <row r="227" s="2" customFormat="1" ht="34.8" customHeight="1">
      <c r="A227" s="35"/>
      <c r="B227" s="36"/>
      <c r="C227" s="235" t="s">
        <v>520</v>
      </c>
      <c r="D227" s="235" t="s">
        <v>214</v>
      </c>
      <c r="E227" s="236" t="s">
        <v>561</v>
      </c>
      <c r="F227" s="237" t="s">
        <v>562</v>
      </c>
      <c r="G227" s="238" t="s">
        <v>240</v>
      </c>
      <c r="H227" s="239">
        <v>1</v>
      </c>
      <c r="I227" s="240"/>
      <c r="J227" s="241">
        <f>ROUND(I227*H227,2)</f>
        <v>0</v>
      </c>
      <c r="K227" s="237" t="s">
        <v>161</v>
      </c>
      <c r="L227" s="41"/>
      <c r="M227" s="242" t="s">
        <v>1</v>
      </c>
      <c r="N227" s="243" t="s">
        <v>44</v>
      </c>
      <c r="O227" s="88"/>
      <c r="P227" s="231">
        <f>O227*H227</f>
        <v>0</v>
      </c>
      <c r="Q227" s="231">
        <v>0</v>
      </c>
      <c r="R227" s="231">
        <f>Q227*H227</f>
        <v>0</v>
      </c>
      <c r="S227" s="231">
        <v>0</v>
      </c>
      <c r="T227" s="232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3" t="s">
        <v>86</v>
      </c>
      <c r="AT227" s="233" t="s">
        <v>214</v>
      </c>
      <c r="AU227" s="233" t="s">
        <v>86</v>
      </c>
      <c r="AY227" s="14" t="s">
        <v>156</v>
      </c>
      <c r="BE227" s="234">
        <f>IF(N227="základní",J227,0)</f>
        <v>0</v>
      </c>
      <c r="BF227" s="234">
        <f>IF(N227="snížená",J227,0)</f>
        <v>0</v>
      </c>
      <c r="BG227" s="234">
        <f>IF(N227="zákl. přenesená",J227,0)</f>
        <v>0</v>
      </c>
      <c r="BH227" s="234">
        <f>IF(N227="sníž. přenesená",J227,0)</f>
        <v>0</v>
      </c>
      <c r="BI227" s="234">
        <f>IF(N227="nulová",J227,0)</f>
        <v>0</v>
      </c>
      <c r="BJ227" s="14" t="s">
        <v>86</v>
      </c>
      <c r="BK227" s="234">
        <f>ROUND(I227*H227,2)</f>
        <v>0</v>
      </c>
      <c r="BL227" s="14" t="s">
        <v>86</v>
      </c>
      <c r="BM227" s="233" t="s">
        <v>563</v>
      </c>
    </row>
    <row r="228" s="2" customFormat="1" ht="22.2" customHeight="1">
      <c r="A228" s="35"/>
      <c r="B228" s="36"/>
      <c r="C228" s="235" t="s">
        <v>528</v>
      </c>
      <c r="D228" s="235" t="s">
        <v>214</v>
      </c>
      <c r="E228" s="236" t="s">
        <v>565</v>
      </c>
      <c r="F228" s="237" t="s">
        <v>566</v>
      </c>
      <c r="G228" s="238" t="s">
        <v>240</v>
      </c>
      <c r="H228" s="239">
        <v>1</v>
      </c>
      <c r="I228" s="240"/>
      <c r="J228" s="241">
        <f>ROUND(I228*H228,2)</f>
        <v>0</v>
      </c>
      <c r="K228" s="237" t="s">
        <v>161</v>
      </c>
      <c r="L228" s="41"/>
      <c r="M228" s="242" t="s">
        <v>1</v>
      </c>
      <c r="N228" s="243" t="s">
        <v>44</v>
      </c>
      <c r="O228" s="88"/>
      <c r="P228" s="231">
        <f>O228*H228</f>
        <v>0</v>
      </c>
      <c r="Q228" s="231">
        <v>0</v>
      </c>
      <c r="R228" s="231">
        <f>Q228*H228</f>
        <v>0</v>
      </c>
      <c r="S228" s="231">
        <v>0</v>
      </c>
      <c r="T228" s="232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3" t="s">
        <v>86</v>
      </c>
      <c r="AT228" s="233" t="s">
        <v>214</v>
      </c>
      <c r="AU228" s="233" t="s">
        <v>86</v>
      </c>
      <c r="AY228" s="14" t="s">
        <v>156</v>
      </c>
      <c r="BE228" s="234">
        <f>IF(N228="základní",J228,0)</f>
        <v>0</v>
      </c>
      <c r="BF228" s="234">
        <f>IF(N228="snížená",J228,0)</f>
        <v>0</v>
      </c>
      <c r="BG228" s="234">
        <f>IF(N228="zákl. přenesená",J228,0)</f>
        <v>0</v>
      </c>
      <c r="BH228" s="234">
        <f>IF(N228="sníž. přenesená",J228,0)</f>
        <v>0</v>
      </c>
      <c r="BI228" s="234">
        <f>IF(N228="nulová",J228,0)</f>
        <v>0</v>
      </c>
      <c r="BJ228" s="14" t="s">
        <v>86</v>
      </c>
      <c r="BK228" s="234">
        <f>ROUND(I228*H228,2)</f>
        <v>0</v>
      </c>
      <c r="BL228" s="14" t="s">
        <v>86</v>
      </c>
      <c r="BM228" s="233" t="s">
        <v>567</v>
      </c>
    </row>
    <row r="229" s="12" customFormat="1" ht="25.92" customHeight="1">
      <c r="A229" s="12"/>
      <c r="B229" s="207"/>
      <c r="C229" s="208"/>
      <c r="D229" s="209" t="s">
        <v>78</v>
      </c>
      <c r="E229" s="210" t="s">
        <v>568</v>
      </c>
      <c r="F229" s="210" t="s">
        <v>569</v>
      </c>
      <c r="G229" s="208"/>
      <c r="H229" s="208"/>
      <c r="I229" s="211"/>
      <c r="J229" s="212">
        <f>BK229</f>
        <v>0</v>
      </c>
      <c r="K229" s="208"/>
      <c r="L229" s="213"/>
      <c r="M229" s="214"/>
      <c r="N229" s="215"/>
      <c r="O229" s="215"/>
      <c r="P229" s="216">
        <f>SUM(P230:P238)</f>
        <v>0</v>
      </c>
      <c r="Q229" s="215"/>
      <c r="R229" s="216">
        <f>SUM(R230:R238)</f>
        <v>0</v>
      </c>
      <c r="S229" s="215"/>
      <c r="T229" s="217">
        <f>SUM(T230:T238)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8" t="s">
        <v>86</v>
      </c>
      <c r="AT229" s="219" t="s">
        <v>78</v>
      </c>
      <c r="AU229" s="219" t="s">
        <v>79</v>
      </c>
      <c r="AY229" s="218" t="s">
        <v>156</v>
      </c>
      <c r="BK229" s="220">
        <f>SUM(BK230:BK238)</f>
        <v>0</v>
      </c>
    </row>
    <row r="230" s="2" customFormat="1" ht="22.2" customHeight="1">
      <c r="A230" s="35"/>
      <c r="B230" s="36"/>
      <c r="C230" s="221" t="s">
        <v>738</v>
      </c>
      <c r="D230" s="221" t="s">
        <v>157</v>
      </c>
      <c r="E230" s="222" t="s">
        <v>571</v>
      </c>
      <c r="F230" s="223" t="s">
        <v>572</v>
      </c>
      <c r="G230" s="224" t="s">
        <v>240</v>
      </c>
      <c r="H230" s="225">
        <v>1</v>
      </c>
      <c r="I230" s="226"/>
      <c r="J230" s="227">
        <f>ROUND(I230*H230,2)</f>
        <v>0</v>
      </c>
      <c r="K230" s="223" t="s">
        <v>161</v>
      </c>
      <c r="L230" s="228"/>
      <c r="M230" s="229" t="s">
        <v>1</v>
      </c>
      <c r="N230" s="230" t="s">
        <v>44</v>
      </c>
      <c r="O230" s="88"/>
      <c r="P230" s="231">
        <f>O230*H230</f>
        <v>0</v>
      </c>
      <c r="Q230" s="231">
        <v>0</v>
      </c>
      <c r="R230" s="231">
        <f>Q230*H230</f>
        <v>0</v>
      </c>
      <c r="S230" s="231">
        <v>0</v>
      </c>
      <c r="T230" s="232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3" t="s">
        <v>308</v>
      </c>
      <c r="AT230" s="233" t="s">
        <v>157</v>
      </c>
      <c r="AU230" s="233" t="s">
        <v>86</v>
      </c>
      <c r="AY230" s="14" t="s">
        <v>156</v>
      </c>
      <c r="BE230" s="234">
        <f>IF(N230="základní",J230,0)</f>
        <v>0</v>
      </c>
      <c r="BF230" s="234">
        <f>IF(N230="snížená",J230,0)</f>
        <v>0</v>
      </c>
      <c r="BG230" s="234">
        <f>IF(N230="zákl. přenesená",J230,0)</f>
        <v>0</v>
      </c>
      <c r="BH230" s="234">
        <f>IF(N230="sníž. přenesená",J230,0)</f>
        <v>0</v>
      </c>
      <c r="BI230" s="234">
        <f>IF(N230="nulová",J230,0)</f>
        <v>0</v>
      </c>
      <c r="BJ230" s="14" t="s">
        <v>86</v>
      </c>
      <c r="BK230" s="234">
        <f>ROUND(I230*H230,2)</f>
        <v>0</v>
      </c>
      <c r="BL230" s="14" t="s">
        <v>285</v>
      </c>
      <c r="BM230" s="233" t="s">
        <v>891</v>
      </c>
    </row>
    <row r="231" s="2" customFormat="1" ht="80.4" customHeight="1">
      <c r="A231" s="35"/>
      <c r="B231" s="36"/>
      <c r="C231" s="235" t="s">
        <v>547</v>
      </c>
      <c r="D231" s="235" t="s">
        <v>214</v>
      </c>
      <c r="E231" s="236" t="s">
        <v>575</v>
      </c>
      <c r="F231" s="237" t="s">
        <v>576</v>
      </c>
      <c r="G231" s="238" t="s">
        <v>240</v>
      </c>
      <c r="H231" s="239">
        <v>1</v>
      </c>
      <c r="I231" s="240"/>
      <c r="J231" s="241">
        <f>ROUND(I231*H231,2)</f>
        <v>0</v>
      </c>
      <c r="K231" s="237" t="s">
        <v>161</v>
      </c>
      <c r="L231" s="41"/>
      <c r="M231" s="242" t="s">
        <v>1</v>
      </c>
      <c r="N231" s="243" t="s">
        <v>44</v>
      </c>
      <c r="O231" s="88"/>
      <c r="P231" s="231">
        <f>O231*H231</f>
        <v>0</v>
      </c>
      <c r="Q231" s="231">
        <v>0</v>
      </c>
      <c r="R231" s="231">
        <f>Q231*H231</f>
        <v>0</v>
      </c>
      <c r="S231" s="231">
        <v>0</v>
      </c>
      <c r="T231" s="232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3" t="s">
        <v>86</v>
      </c>
      <c r="AT231" s="233" t="s">
        <v>214</v>
      </c>
      <c r="AU231" s="233" t="s">
        <v>86</v>
      </c>
      <c r="AY231" s="14" t="s">
        <v>156</v>
      </c>
      <c r="BE231" s="234">
        <f>IF(N231="základní",J231,0)</f>
        <v>0</v>
      </c>
      <c r="BF231" s="234">
        <f>IF(N231="snížená",J231,0)</f>
        <v>0</v>
      </c>
      <c r="BG231" s="234">
        <f>IF(N231="zákl. přenesená",J231,0)</f>
        <v>0</v>
      </c>
      <c r="BH231" s="234">
        <f>IF(N231="sníž. přenesená",J231,0)</f>
        <v>0</v>
      </c>
      <c r="BI231" s="234">
        <f>IF(N231="nulová",J231,0)</f>
        <v>0</v>
      </c>
      <c r="BJ231" s="14" t="s">
        <v>86</v>
      </c>
      <c r="BK231" s="234">
        <f>ROUND(I231*H231,2)</f>
        <v>0</v>
      </c>
      <c r="BL231" s="14" t="s">
        <v>86</v>
      </c>
      <c r="BM231" s="233" t="s">
        <v>577</v>
      </c>
    </row>
    <row r="232" s="2" customFormat="1" ht="80.4" customHeight="1">
      <c r="A232" s="35"/>
      <c r="B232" s="36"/>
      <c r="C232" s="235" t="s">
        <v>551</v>
      </c>
      <c r="D232" s="235" t="s">
        <v>214</v>
      </c>
      <c r="E232" s="236" t="s">
        <v>579</v>
      </c>
      <c r="F232" s="237" t="s">
        <v>580</v>
      </c>
      <c r="G232" s="238" t="s">
        <v>240</v>
      </c>
      <c r="H232" s="239">
        <v>1</v>
      </c>
      <c r="I232" s="240"/>
      <c r="J232" s="241">
        <f>ROUND(I232*H232,2)</f>
        <v>0</v>
      </c>
      <c r="K232" s="237" t="s">
        <v>161</v>
      </c>
      <c r="L232" s="41"/>
      <c r="M232" s="242" t="s">
        <v>1</v>
      </c>
      <c r="N232" s="243" t="s">
        <v>44</v>
      </c>
      <c r="O232" s="88"/>
      <c r="P232" s="231">
        <f>O232*H232</f>
        <v>0</v>
      </c>
      <c r="Q232" s="231">
        <v>0</v>
      </c>
      <c r="R232" s="231">
        <f>Q232*H232</f>
        <v>0</v>
      </c>
      <c r="S232" s="231">
        <v>0</v>
      </c>
      <c r="T232" s="232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3" t="s">
        <v>86</v>
      </c>
      <c r="AT232" s="233" t="s">
        <v>214</v>
      </c>
      <c r="AU232" s="233" t="s">
        <v>86</v>
      </c>
      <c r="AY232" s="14" t="s">
        <v>156</v>
      </c>
      <c r="BE232" s="234">
        <f>IF(N232="základní",J232,0)</f>
        <v>0</v>
      </c>
      <c r="BF232" s="234">
        <f>IF(N232="snížená",J232,0)</f>
        <v>0</v>
      </c>
      <c r="BG232" s="234">
        <f>IF(N232="zákl. přenesená",J232,0)</f>
        <v>0</v>
      </c>
      <c r="BH232" s="234">
        <f>IF(N232="sníž. přenesená",J232,0)</f>
        <v>0</v>
      </c>
      <c r="BI232" s="234">
        <f>IF(N232="nulová",J232,0)</f>
        <v>0</v>
      </c>
      <c r="BJ232" s="14" t="s">
        <v>86</v>
      </c>
      <c r="BK232" s="234">
        <f>ROUND(I232*H232,2)</f>
        <v>0</v>
      </c>
      <c r="BL232" s="14" t="s">
        <v>86</v>
      </c>
      <c r="BM232" s="233" t="s">
        <v>892</v>
      </c>
    </row>
    <row r="233" s="2" customFormat="1" ht="22.2" customHeight="1">
      <c r="A233" s="35"/>
      <c r="B233" s="36"/>
      <c r="C233" s="221" t="s">
        <v>893</v>
      </c>
      <c r="D233" s="221" t="s">
        <v>157</v>
      </c>
      <c r="E233" s="222" t="s">
        <v>583</v>
      </c>
      <c r="F233" s="223" t="s">
        <v>584</v>
      </c>
      <c r="G233" s="224" t="s">
        <v>240</v>
      </c>
      <c r="H233" s="225">
        <v>1</v>
      </c>
      <c r="I233" s="226"/>
      <c r="J233" s="227">
        <f>ROUND(I233*H233,2)</f>
        <v>0</v>
      </c>
      <c r="K233" s="223" t="s">
        <v>161</v>
      </c>
      <c r="L233" s="228"/>
      <c r="M233" s="229" t="s">
        <v>1</v>
      </c>
      <c r="N233" s="230" t="s">
        <v>44</v>
      </c>
      <c r="O233" s="88"/>
      <c r="P233" s="231">
        <f>O233*H233</f>
        <v>0</v>
      </c>
      <c r="Q233" s="231">
        <v>0</v>
      </c>
      <c r="R233" s="231">
        <f>Q233*H233</f>
        <v>0</v>
      </c>
      <c r="S233" s="231">
        <v>0</v>
      </c>
      <c r="T233" s="232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3" t="s">
        <v>308</v>
      </c>
      <c r="AT233" s="233" t="s">
        <v>157</v>
      </c>
      <c r="AU233" s="233" t="s">
        <v>86</v>
      </c>
      <c r="AY233" s="14" t="s">
        <v>156</v>
      </c>
      <c r="BE233" s="234">
        <f>IF(N233="základní",J233,0)</f>
        <v>0</v>
      </c>
      <c r="BF233" s="234">
        <f>IF(N233="snížená",J233,0)</f>
        <v>0</v>
      </c>
      <c r="BG233" s="234">
        <f>IF(N233="zákl. přenesená",J233,0)</f>
        <v>0</v>
      </c>
      <c r="BH233" s="234">
        <f>IF(N233="sníž. přenesená",J233,0)</f>
        <v>0</v>
      </c>
      <c r="BI233" s="234">
        <f>IF(N233="nulová",J233,0)</f>
        <v>0</v>
      </c>
      <c r="BJ233" s="14" t="s">
        <v>86</v>
      </c>
      <c r="BK233" s="234">
        <f>ROUND(I233*H233,2)</f>
        <v>0</v>
      </c>
      <c r="BL233" s="14" t="s">
        <v>285</v>
      </c>
      <c r="BM233" s="233" t="s">
        <v>585</v>
      </c>
    </row>
    <row r="234" s="2" customFormat="1" ht="22.2" customHeight="1">
      <c r="A234" s="35"/>
      <c r="B234" s="36"/>
      <c r="C234" s="221" t="s">
        <v>894</v>
      </c>
      <c r="D234" s="221" t="s">
        <v>157</v>
      </c>
      <c r="E234" s="222" t="s">
        <v>587</v>
      </c>
      <c r="F234" s="223" t="s">
        <v>588</v>
      </c>
      <c r="G234" s="224" t="s">
        <v>240</v>
      </c>
      <c r="H234" s="225">
        <v>2</v>
      </c>
      <c r="I234" s="226"/>
      <c r="J234" s="227">
        <f>ROUND(I234*H234,2)</f>
        <v>0</v>
      </c>
      <c r="K234" s="223" t="s">
        <v>161</v>
      </c>
      <c r="L234" s="228"/>
      <c r="M234" s="229" t="s">
        <v>1</v>
      </c>
      <c r="N234" s="230" t="s">
        <v>44</v>
      </c>
      <c r="O234" s="88"/>
      <c r="P234" s="231">
        <f>O234*H234</f>
        <v>0</v>
      </c>
      <c r="Q234" s="231">
        <v>0</v>
      </c>
      <c r="R234" s="231">
        <f>Q234*H234</f>
        <v>0</v>
      </c>
      <c r="S234" s="231">
        <v>0</v>
      </c>
      <c r="T234" s="232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3" t="s">
        <v>308</v>
      </c>
      <c r="AT234" s="233" t="s">
        <v>157</v>
      </c>
      <c r="AU234" s="233" t="s">
        <v>86</v>
      </c>
      <c r="AY234" s="14" t="s">
        <v>156</v>
      </c>
      <c r="BE234" s="234">
        <f>IF(N234="základní",J234,0)</f>
        <v>0</v>
      </c>
      <c r="BF234" s="234">
        <f>IF(N234="snížená",J234,0)</f>
        <v>0</v>
      </c>
      <c r="BG234" s="234">
        <f>IF(N234="zákl. přenesená",J234,0)</f>
        <v>0</v>
      </c>
      <c r="BH234" s="234">
        <f>IF(N234="sníž. přenesená",J234,0)</f>
        <v>0</v>
      </c>
      <c r="BI234" s="234">
        <f>IF(N234="nulová",J234,0)</f>
        <v>0</v>
      </c>
      <c r="BJ234" s="14" t="s">
        <v>86</v>
      </c>
      <c r="BK234" s="234">
        <f>ROUND(I234*H234,2)</f>
        <v>0</v>
      </c>
      <c r="BL234" s="14" t="s">
        <v>285</v>
      </c>
      <c r="BM234" s="233" t="s">
        <v>589</v>
      </c>
    </row>
    <row r="235" s="2" customFormat="1" ht="13.8" customHeight="1">
      <c r="A235" s="35"/>
      <c r="B235" s="36"/>
      <c r="C235" s="235" t="s">
        <v>895</v>
      </c>
      <c r="D235" s="235" t="s">
        <v>214</v>
      </c>
      <c r="E235" s="236" t="s">
        <v>591</v>
      </c>
      <c r="F235" s="237" t="s">
        <v>592</v>
      </c>
      <c r="G235" s="238" t="s">
        <v>240</v>
      </c>
      <c r="H235" s="239">
        <v>2</v>
      </c>
      <c r="I235" s="240"/>
      <c r="J235" s="241">
        <f>ROUND(I235*H235,2)</f>
        <v>0</v>
      </c>
      <c r="K235" s="237" t="s">
        <v>161</v>
      </c>
      <c r="L235" s="41"/>
      <c r="M235" s="242" t="s">
        <v>1</v>
      </c>
      <c r="N235" s="243" t="s">
        <v>44</v>
      </c>
      <c r="O235" s="88"/>
      <c r="P235" s="231">
        <f>O235*H235</f>
        <v>0</v>
      </c>
      <c r="Q235" s="231">
        <v>0</v>
      </c>
      <c r="R235" s="231">
        <f>Q235*H235</f>
        <v>0</v>
      </c>
      <c r="S235" s="231">
        <v>0</v>
      </c>
      <c r="T235" s="232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3" t="s">
        <v>86</v>
      </c>
      <c r="AT235" s="233" t="s">
        <v>214</v>
      </c>
      <c r="AU235" s="233" t="s">
        <v>86</v>
      </c>
      <c r="AY235" s="14" t="s">
        <v>156</v>
      </c>
      <c r="BE235" s="234">
        <f>IF(N235="základní",J235,0)</f>
        <v>0</v>
      </c>
      <c r="BF235" s="234">
        <f>IF(N235="snížená",J235,0)</f>
        <v>0</v>
      </c>
      <c r="BG235" s="234">
        <f>IF(N235="zákl. přenesená",J235,0)</f>
        <v>0</v>
      </c>
      <c r="BH235" s="234">
        <f>IF(N235="sníž. přenesená",J235,0)</f>
        <v>0</v>
      </c>
      <c r="BI235" s="234">
        <f>IF(N235="nulová",J235,0)</f>
        <v>0</v>
      </c>
      <c r="BJ235" s="14" t="s">
        <v>86</v>
      </c>
      <c r="BK235" s="234">
        <f>ROUND(I235*H235,2)</f>
        <v>0</v>
      </c>
      <c r="BL235" s="14" t="s">
        <v>86</v>
      </c>
      <c r="BM235" s="233" t="s">
        <v>593</v>
      </c>
    </row>
    <row r="236" s="2" customFormat="1" ht="45" customHeight="1">
      <c r="A236" s="35"/>
      <c r="B236" s="36"/>
      <c r="C236" s="221" t="s">
        <v>574</v>
      </c>
      <c r="D236" s="221" t="s">
        <v>157</v>
      </c>
      <c r="E236" s="222" t="s">
        <v>595</v>
      </c>
      <c r="F236" s="223" t="s">
        <v>596</v>
      </c>
      <c r="G236" s="224" t="s">
        <v>240</v>
      </c>
      <c r="H236" s="225">
        <v>1</v>
      </c>
      <c r="I236" s="226"/>
      <c r="J236" s="227">
        <f>ROUND(I236*H236,2)</f>
        <v>0</v>
      </c>
      <c r="K236" s="223" t="s">
        <v>161</v>
      </c>
      <c r="L236" s="228"/>
      <c r="M236" s="229" t="s">
        <v>1</v>
      </c>
      <c r="N236" s="230" t="s">
        <v>44</v>
      </c>
      <c r="O236" s="88"/>
      <c r="P236" s="231">
        <f>O236*H236</f>
        <v>0</v>
      </c>
      <c r="Q236" s="231">
        <v>0</v>
      </c>
      <c r="R236" s="231">
        <f>Q236*H236</f>
        <v>0</v>
      </c>
      <c r="S236" s="231">
        <v>0</v>
      </c>
      <c r="T236" s="232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3" t="s">
        <v>308</v>
      </c>
      <c r="AT236" s="233" t="s">
        <v>157</v>
      </c>
      <c r="AU236" s="233" t="s">
        <v>86</v>
      </c>
      <c r="AY236" s="14" t="s">
        <v>156</v>
      </c>
      <c r="BE236" s="234">
        <f>IF(N236="základní",J236,0)</f>
        <v>0</v>
      </c>
      <c r="BF236" s="234">
        <f>IF(N236="snížená",J236,0)</f>
        <v>0</v>
      </c>
      <c r="BG236" s="234">
        <f>IF(N236="zákl. přenesená",J236,0)</f>
        <v>0</v>
      </c>
      <c r="BH236" s="234">
        <f>IF(N236="sníž. přenesená",J236,0)</f>
        <v>0</v>
      </c>
      <c r="BI236" s="234">
        <f>IF(N236="nulová",J236,0)</f>
        <v>0</v>
      </c>
      <c r="BJ236" s="14" t="s">
        <v>86</v>
      </c>
      <c r="BK236" s="234">
        <f>ROUND(I236*H236,2)</f>
        <v>0</v>
      </c>
      <c r="BL236" s="14" t="s">
        <v>285</v>
      </c>
      <c r="BM236" s="233" t="s">
        <v>597</v>
      </c>
    </row>
    <row r="237" s="2" customFormat="1" ht="13.8" customHeight="1">
      <c r="A237" s="35"/>
      <c r="B237" s="36"/>
      <c r="C237" s="235" t="s">
        <v>896</v>
      </c>
      <c r="D237" s="235" t="s">
        <v>214</v>
      </c>
      <c r="E237" s="236" t="s">
        <v>599</v>
      </c>
      <c r="F237" s="237" t="s">
        <v>600</v>
      </c>
      <c r="G237" s="238" t="s">
        <v>240</v>
      </c>
      <c r="H237" s="239">
        <v>9</v>
      </c>
      <c r="I237" s="240"/>
      <c r="J237" s="241">
        <f>ROUND(I237*H237,2)</f>
        <v>0</v>
      </c>
      <c r="K237" s="237" t="s">
        <v>161</v>
      </c>
      <c r="L237" s="41"/>
      <c r="M237" s="242" t="s">
        <v>1</v>
      </c>
      <c r="N237" s="243" t="s">
        <v>44</v>
      </c>
      <c r="O237" s="88"/>
      <c r="P237" s="231">
        <f>O237*H237</f>
        <v>0</v>
      </c>
      <c r="Q237" s="231">
        <v>0</v>
      </c>
      <c r="R237" s="231">
        <f>Q237*H237</f>
        <v>0</v>
      </c>
      <c r="S237" s="231">
        <v>0</v>
      </c>
      <c r="T237" s="232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3" t="s">
        <v>86</v>
      </c>
      <c r="AT237" s="233" t="s">
        <v>214</v>
      </c>
      <c r="AU237" s="233" t="s">
        <v>86</v>
      </c>
      <c r="AY237" s="14" t="s">
        <v>156</v>
      </c>
      <c r="BE237" s="234">
        <f>IF(N237="základní",J237,0)</f>
        <v>0</v>
      </c>
      <c r="BF237" s="234">
        <f>IF(N237="snížená",J237,0)</f>
        <v>0</v>
      </c>
      <c r="BG237" s="234">
        <f>IF(N237="zákl. přenesená",J237,0)</f>
        <v>0</v>
      </c>
      <c r="BH237" s="234">
        <f>IF(N237="sníž. přenesená",J237,0)</f>
        <v>0</v>
      </c>
      <c r="BI237" s="234">
        <f>IF(N237="nulová",J237,0)</f>
        <v>0</v>
      </c>
      <c r="BJ237" s="14" t="s">
        <v>86</v>
      </c>
      <c r="BK237" s="234">
        <f>ROUND(I237*H237,2)</f>
        <v>0</v>
      </c>
      <c r="BL237" s="14" t="s">
        <v>86</v>
      </c>
      <c r="BM237" s="233" t="s">
        <v>601</v>
      </c>
    </row>
    <row r="238" s="2" customFormat="1" ht="57.6" customHeight="1">
      <c r="A238" s="35"/>
      <c r="B238" s="36"/>
      <c r="C238" s="235" t="s">
        <v>897</v>
      </c>
      <c r="D238" s="235" t="s">
        <v>214</v>
      </c>
      <c r="E238" s="236" t="s">
        <v>603</v>
      </c>
      <c r="F238" s="237" t="s">
        <v>604</v>
      </c>
      <c r="G238" s="238" t="s">
        <v>240</v>
      </c>
      <c r="H238" s="239">
        <v>1</v>
      </c>
      <c r="I238" s="240"/>
      <c r="J238" s="241">
        <f>ROUND(I238*H238,2)</f>
        <v>0</v>
      </c>
      <c r="K238" s="237" t="s">
        <v>161</v>
      </c>
      <c r="L238" s="41"/>
      <c r="M238" s="242" t="s">
        <v>1</v>
      </c>
      <c r="N238" s="243" t="s">
        <v>44</v>
      </c>
      <c r="O238" s="88"/>
      <c r="P238" s="231">
        <f>O238*H238</f>
        <v>0</v>
      </c>
      <c r="Q238" s="231">
        <v>0</v>
      </c>
      <c r="R238" s="231">
        <f>Q238*H238</f>
        <v>0</v>
      </c>
      <c r="S238" s="231">
        <v>0</v>
      </c>
      <c r="T238" s="232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3" t="s">
        <v>86</v>
      </c>
      <c r="AT238" s="233" t="s">
        <v>214</v>
      </c>
      <c r="AU238" s="233" t="s">
        <v>86</v>
      </c>
      <c r="AY238" s="14" t="s">
        <v>156</v>
      </c>
      <c r="BE238" s="234">
        <f>IF(N238="základní",J238,0)</f>
        <v>0</v>
      </c>
      <c r="BF238" s="234">
        <f>IF(N238="snížená",J238,0)</f>
        <v>0</v>
      </c>
      <c r="BG238" s="234">
        <f>IF(N238="zákl. přenesená",J238,0)</f>
        <v>0</v>
      </c>
      <c r="BH238" s="234">
        <f>IF(N238="sníž. přenesená",J238,0)</f>
        <v>0</v>
      </c>
      <c r="BI238" s="234">
        <f>IF(N238="nulová",J238,0)</f>
        <v>0</v>
      </c>
      <c r="BJ238" s="14" t="s">
        <v>86</v>
      </c>
      <c r="BK238" s="234">
        <f>ROUND(I238*H238,2)</f>
        <v>0</v>
      </c>
      <c r="BL238" s="14" t="s">
        <v>86</v>
      </c>
      <c r="BM238" s="233" t="s">
        <v>605</v>
      </c>
    </row>
    <row r="239" s="12" customFormat="1" ht="25.92" customHeight="1">
      <c r="A239" s="12"/>
      <c r="B239" s="207"/>
      <c r="C239" s="208"/>
      <c r="D239" s="209" t="s">
        <v>78</v>
      </c>
      <c r="E239" s="210" t="s">
        <v>606</v>
      </c>
      <c r="F239" s="210" t="s">
        <v>607</v>
      </c>
      <c r="G239" s="208"/>
      <c r="H239" s="208"/>
      <c r="I239" s="211"/>
      <c r="J239" s="212">
        <f>BK239</f>
        <v>0</v>
      </c>
      <c r="K239" s="208"/>
      <c r="L239" s="213"/>
      <c r="M239" s="214"/>
      <c r="N239" s="215"/>
      <c r="O239" s="215"/>
      <c r="P239" s="216">
        <f>SUM(P240:P261)</f>
        <v>0</v>
      </c>
      <c r="Q239" s="215"/>
      <c r="R239" s="216">
        <f>SUM(R240:R261)</f>
        <v>0</v>
      </c>
      <c r="S239" s="215"/>
      <c r="T239" s="217">
        <f>SUM(T240:T261)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8" t="s">
        <v>86</v>
      </c>
      <c r="AT239" s="219" t="s">
        <v>78</v>
      </c>
      <c r="AU239" s="219" t="s">
        <v>79</v>
      </c>
      <c r="AY239" s="218" t="s">
        <v>156</v>
      </c>
      <c r="BK239" s="220">
        <f>SUM(BK240:BK261)</f>
        <v>0</v>
      </c>
    </row>
    <row r="240" s="2" customFormat="1" ht="22.2" customHeight="1">
      <c r="A240" s="35"/>
      <c r="B240" s="36"/>
      <c r="C240" s="221" t="s">
        <v>898</v>
      </c>
      <c r="D240" s="221" t="s">
        <v>157</v>
      </c>
      <c r="E240" s="222" t="s">
        <v>609</v>
      </c>
      <c r="F240" s="223" t="s">
        <v>610</v>
      </c>
      <c r="G240" s="224" t="s">
        <v>240</v>
      </c>
      <c r="H240" s="225">
        <v>4</v>
      </c>
      <c r="I240" s="226"/>
      <c r="J240" s="227">
        <f>ROUND(I240*H240,2)</f>
        <v>0</v>
      </c>
      <c r="K240" s="223" t="s">
        <v>899</v>
      </c>
      <c r="L240" s="228"/>
      <c r="M240" s="229" t="s">
        <v>1</v>
      </c>
      <c r="N240" s="230" t="s">
        <v>44</v>
      </c>
      <c r="O240" s="88"/>
      <c r="P240" s="231">
        <f>O240*H240</f>
        <v>0</v>
      </c>
      <c r="Q240" s="231">
        <v>0</v>
      </c>
      <c r="R240" s="231">
        <f>Q240*H240</f>
        <v>0</v>
      </c>
      <c r="S240" s="231">
        <v>0</v>
      </c>
      <c r="T240" s="232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3" t="s">
        <v>89</v>
      </c>
      <c r="AT240" s="233" t="s">
        <v>157</v>
      </c>
      <c r="AU240" s="233" t="s">
        <v>86</v>
      </c>
      <c r="AY240" s="14" t="s">
        <v>156</v>
      </c>
      <c r="BE240" s="234">
        <f>IF(N240="základní",J240,0)</f>
        <v>0</v>
      </c>
      <c r="BF240" s="234">
        <f>IF(N240="snížená",J240,0)</f>
        <v>0</v>
      </c>
      <c r="BG240" s="234">
        <f>IF(N240="zákl. přenesená",J240,0)</f>
        <v>0</v>
      </c>
      <c r="BH240" s="234">
        <f>IF(N240="sníž. přenesená",J240,0)</f>
        <v>0</v>
      </c>
      <c r="BI240" s="234">
        <f>IF(N240="nulová",J240,0)</f>
        <v>0</v>
      </c>
      <c r="BJ240" s="14" t="s">
        <v>86</v>
      </c>
      <c r="BK240" s="234">
        <f>ROUND(I240*H240,2)</f>
        <v>0</v>
      </c>
      <c r="BL240" s="14" t="s">
        <v>86</v>
      </c>
      <c r="BM240" s="233" t="s">
        <v>611</v>
      </c>
    </row>
    <row r="241" s="2" customFormat="1" ht="22.2" customHeight="1">
      <c r="A241" s="35"/>
      <c r="B241" s="36"/>
      <c r="C241" s="221" t="s">
        <v>582</v>
      </c>
      <c r="D241" s="221" t="s">
        <v>157</v>
      </c>
      <c r="E241" s="222" t="s">
        <v>613</v>
      </c>
      <c r="F241" s="223" t="s">
        <v>614</v>
      </c>
      <c r="G241" s="224" t="s">
        <v>240</v>
      </c>
      <c r="H241" s="225">
        <v>4</v>
      </c>
      <c r="I241" s="226"/>
      <c r="J241" s="227">
        <f>ROUND(I241*H241,2)</f>
        <v>0</v>
      </c>
      <c r="K241" s="223" t="s">
        <v>161</v>
      </c>
      <c r="L241" s="228"/>
      <c r="M241" s="229" t="s">
        <v>1</v>
      </c>
      <c r="N241" s="230" t="s">
        <v>44</v>
      </c>
      <c r="O241" s="88"/>
      <c r="P241" s="231">
        <f>O241*H241</f>
        <v>0</v>
      </c>
      <c r="Q241" s="231">
        <v>0</v>
      </c>
      <c r="R241" s="231">
        <f>Q241*H241</f>
        <v>0</v>
      </c>
      <c r="S241" s="231">
        <v>0</v>
      </c>
      <c r="T241" s="232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3" t="s">
        <v>89</v>
      </c>
      <c r="AT241" s="233" t="s">
        <v>157</v>
      </c>
      <c r="AU241" s="233" t="s">
        <v>86</v>
      </c>
      <c r="AY241" s="14" t="s">
        <v>156</v>
      </c>
      <c r="BE241" s="234">
        <f>IF(N241="základní",J241,0)</f>
        <v>0</v>
      </c>
      <c r="BF241" s="234">
        <f>IF(N241="snížená",J241,0)</f>
        <v>0</v>
      </c>
      <c r="BG241" s="234">
        <f>IF(N241="zákl. přenesená",J241,0)</f>
        <v>0</v>
      </c>
      <c r="BH241" s="234">
        <f>IF(N241="sníž. přenesená",J241,0)</f>
        <v>0</v>
      </c>
      <c r="BI241" s="234">
        <f>IF(N241="nulová",J241,0)</f>
        <v>0</v>
      </c>
      <c r="BJ241" s="14" t="s">
        <v>86</v>
      </c>
      <c r="BK241" s="234">
        <f>ROUND(I241*H241,2)</f>
        <v>0</v>
      </c>
      <c r="BL241" s="14" t="s">
        <v>86</v>
      </c>
      <c r="BM241" s="233" t="s">
        <v>615</v>
      </c>
    </row>
    <row r="242" s="2" customFormat="1" ht="22.2" customHeight="1">
      <c r="A242" s="35"/>
      <c r="B242" s="36"/>
      <c r="C242" s="221" t="s">
        <v>586</v>
      </c>
      <c r="D242" s="221" t="s">
        <v>157</v>
      </c>
      <c r="E242" s="222" t="s">
        <v>617</v>
      </c>
      <c r="F242" s="223" t="s">
        <v>618</v>
      </c>
      <c r="G242" s="224" t="s">
        <v>240</v>
      </c>
      <c r="H242" s="225">
        <v>4</v>
      </c>
      <c r="I242" s="226"/>
      <c r="J242" s="227">
        <f>ROUND(I242*H242,2)</f>
        <v>0</v>
      </c>
      <c r="K242" s="223" t="s">
        <v>161</v>
      </c>
      <c r="L242" s="228"/>
      <c r="M242" s="229" t="s">
        <v>1</v>
      </c>
      <c r="N242" s="230" t="s">
        <v>44</v>
      </c>
      <c r="O242" s="88"/>
      <c r="P242" s="231">
        <f>O242*H242</f>
        <v>0</v>
      </c>
      <c r="Q242" s="231">
        <v>0</v>
      </c>
      <c r="R242" s="231">
        <f>Q242*H242</f>
        <v>0</v>
      </c>
      <c r="S242" s="231">
        <v>0</v>
      </c>
      <c r="T242" s="232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3" t="s">
        <v>89</v>
      </c>
      <c r="AT242" s="233" t="s">
        <v>157</v>
      </c>
      <c r="AU242" s="233" t="s">
        <v>86</v>
      </c>
      <c r="AY242" s="14" t="s">
        <v>156</v>
      </c>
      <c r="BE242" s="234">
        <f>IF(N242="základní",J242,0)</f>
        <v>0</v>
      </c>
      <c r="BF242" s="234">
        <f>IF(N242="snížená",J242,0)</f>
        <v>0</v>
      </c>
      <c r="BG242" s="234">
        <f>IF(N242="zákl. přenesená",J242,0)</f>
        <v>0</v>
      </c>
      <c r="BH242" s="234">
        <f>IF(N242="sníž. přenesená",J242,0)</f>
        <v>0</v>
      </c>
      <c r="BI242" s="234">
        <f>IF(N242="nulová",J242,0)</f>
        <v>0</v>
      </c>
      <c r="BJ242" s="14" t="s">
        <v>86</v>
      </c>
      <c r="BK242" s="234">
        <f>ROUND(I242*H242,2)</f>
        <v>0</v>
      </c>
      <c r="BL242" s="14" t="s">
        <v>86</v>
      </c>
      <c r="BM242" s="233" t="s">
        <v>619</v>
      </c>
    </row>
    <row r="243" s="2" customFormat="1" ht="22.2" customHeight="1">
      <c r="A243" s="35"/>
      <c r="B243" s="36"/>
      <c r="C243" s="221" t="s">
        <v>590</v>
      </c>
      <c r="D243" s="221" t="s">
        <v>157</v>
      </c>
      <c r="E243" s="222" t="s">
        <v>621</v>
      </c>
      <c r="F243" s="223" t="s">
        <v>622</v>
      </c>
      <c r="G243" s="224" t="s">
        <v>240</v>
      </c>
      <c r="H243" s="225">
        <v>4</v>
      </c>
      <c r="I243" s="226"/>
      <c r="J243" s="227">
        <f>ROUND(I243*H243,2)</f>
        <v>0</v>
      </c>
      <c r="K243" s="223" t="s">
        <v>161</v>
      </c>
      <c r="L243" s="228"/>
      <c r="M243" s="229" t="s">
        <v>1</v>
      </c>
      <c r="N243" s="230" t="s">
        <v>44</v>
      </c>
      <c r="O243" s="88"/>
      <c r="P243" s="231">
        <f>O243*H243</f>
        <v>0</v>
      </c>
      <c r="Q243" s="231">
        <v>0</v>
      </c>
      <c r="R243" s="231">
        <f>Q243*H243</f>
        <v>0</v>
      </c>
      <c r="S243" s="231">
        <v>0</v>
      </c>
      <c r="T243" s="232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3" t="s">
        <v>89</v>
      </c>
      <c r="AT243" s="233" t="s">
        <v>157</v>
      </c>
      <c r="AU243" s="233" t="s">
        <v>86</v>
      </c>
      <c r="AY243" s="14" t="s">
        <v>156</v>
      </c>
      <c r="BE243" s="234">
        <f>IF(N243="základní",J243,0)</f>
        <v>0</v>
      </c>
      <c r="BF243" s="234">
        <f>IF(N243="snížená",J243,0)</f>
        <v>0</v>
      </c>
      <c r="BG243" s="234">
        <f>IF(N243="zákl. přenesená",J243,0)</f>
        <v>0</v>
      </c>
      <c r="BH243" s="234">
        <f>IF(N243="sníž. přenesená",J243,0)</f>
        <v>0</v>
      </c>
      <c r="BI243" s="234">
        <f>IF(N243="nulová",J243,0)</f>
        <v>0</v>
      </c>
      <c r="BJ243" s="14" t="s">
        <v>86</v>
      </c>
      <c r="BK243" s="234">
        <f>ROUND(I243*H243,2)</f>
        <v>0</v>
      </c>
      <c r="BL243" s="14" t="s">
        <v>86</v>
      </c>
      <c r="BM243" s="233" t="s">
        <v>623</v>
      </c>
    </row>
    <row r="244" s="2" customFormat="1" ht="22.2" customHeight="1">
      <c r="A244" s="35"/>
      <c r="B244" s="36"/>
      <c r="C244" s="221" t="s">
        <v>594</v>
      </c>
      <c r="D244" s="221" t="s">
        <v>157</v>
      </c>
      <c r="E244" s="222" t="s">
        <v>625</v>
      </c>
      <c r="F244" s="223" t="s">
        <v>626</v>
      </c>
      <c r="G244" s="224" t="s">
        <v>294</v>
      </c>
      <c r="H244" s="225">
        <v>4</v>
      </c>
      <c r="I244" s="226"/>
      <c r="J244" s="227">
        <f>ROUND(I244*H244,2)</f>
        <v>0</v>
      </c>
      <c r="K244" s="223" t="s">
        <v>161</v>
      </c>
      <c r="L244" s="228"/>
      <c r="M244" s="229" t="s">
        <v>1</v>
      </c>
      <c r="N244" s="230" t="s">
        <v>44</v>
      </c>
      <c r="O244" s="88"/>
      <c r="P244" s="231">
        <f>O244*H244</f>
        <v>0</v>
      </c>
      <c r="Q244" s="231">
        <v>0</v>
      </c>
      <c r="R244" s="231">
        <f>Q244*H244</f>
        <v>0</v>
      </c>
      <c r="S244" s="231">
        <v>0</v>
      </c>
      <c r="T244" s="232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3" t="s">
        <v>89</v>
      </c>
      <c r="AT244" s="233" t="s">
        <v>157</v>
      </c>
      <c r="AU244" s="233" t="s">
        <v>86</v>
      </c>
      <c r="AY244" s="14" t="s">
        <v>156</v>
      </c>
      <c r="BE244" s="234">
        <f>IF(N244="základní",J244,0)</f>
        <v>0</v>
      </c>
      <c r="BF244" s="234">
        <f>IF(N244="snížená",J244,0)</f>
        <v>0</v>
      </c>
      <c r="BG244" s="234">
        <f>IF(N244="zákl. přenesená",J244,0)</f>
        <v>0</v>
      </c>
      <c r="BH244" s="234">
        <f>IF(N244="sníž. přenesená",J244,0)</f>
        <v>0</v>
      </c>
      <c r="BI244" s="234">
        <f>IF(N244="nulová",J244,0)</f>
        <v>0</v>
      </c>
      <c r="BJ244" s="14" t="s">
        <v>86</v>
      </c>
      <c r="BK244" s="234">
        <f>ROUND(I244*H244,2)</f>
        <v>0</v>
      </c>
      <c r="BL244" s="14" t="s">
        <v>86</v>
      </c>
      <c r="BM244" s="233" t="s">
        <v>627</v>
      </c>
    </row>
    <row r="245" s="2" customFormat="1" ht="22.2" customHeight="1">
      <c r="A245" s="35"/>
      <c r="B245" s="36"/>
      <c r="C245" s="221" t="s">
        <v>900</v>
      </c>
      <c r="D245" s="221" t="s">
        <v>157</v>
      </c>
      <c r="E245" s="222" t="s">
        <v>629</v>
      </c>
      <c r="F245" s="223" t="s">
        <v>630</v>
      </c>
      <c r="G245" s="224" t="s">
        <v>240</v>
      </c>
      <c r="H245" s="225">
        <v>4</v>
      </c>
      <c r="I245" s="226"/>
      <c r="J245" s="227">
        <f>ROUND(I245*H245,2)</f>
        <v>0</v>
      </c>
      <c r="K245" s="223" t="s">
        <v>161</v>
      </c>
      <c r="L245" s="228"/>
      <c r="M245" s="229" t="s">
        <v>1</v>
      </c>
      <c r="N245" s="230" t="s">
        <v>44</v>
      </c>
      <c r="O245" s="88"/>
      <c r="P245" s="231">
        <f>O245*H245</f>
        <v>0</v>
      </c>
      <c r="Q245" s="231">
        <v>0</v>
      </c>
      <c r="R245" s="231">
        <f>Q245*H245</f>
        <v>0</v>
      </c>
      <c r="S245" s="231">
        <v>0</v>
      </c>
      <c r="T245" s="232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3" t="s">
        <v>89</v>
      </c>
      <c r="AT245" s="233" t="s">
        <v>157</v>
      </c>
      <c r="AU245" s="233" t="s">
        <v>86</v>
      </c>
      <c r="AY245" s="14" t="s">
        <v>156</v>
      </c>
      <c r="BE245" s="234">
        <f>IF(N245="základní",J245,0)</f>
        <v>0</v>
      </c>
      <c r="BF245" s="234">
        <f>IF(N245="snížená",J245,0)</f>
        <v>0</v>
      </c>
      <c r="BG245" s="234">
        <f>IF(N245="zákl. přenesená",J245,0)</f>
        <v>0</v>
      </c>
      <c r="BH245" s="234">
        <f>IF(N245="sníž. přenesená",J245,0)</f>
        <v>0</v>
      </c>
      <c r="BI245" s="234">
        <f>IF(N245="nulová",J245,0)</f>
        <v>0</v>
      </c>
      <c r="BJ245" s="14" t="s">
        <v>86</v>
      </c>
      <c r="BK245" s="234">
        <f>ROUND(I245*H245,2)</f>
        <v>0</v>
      </c>
      <c r="BL245" s="14" t="s">
        <v>86</v>
      </c>
      <c r="BM245" s="233" t="s">
        <v>631</v>
      </c>
    </row>
    <row r="246" s="2" customFormat="1" ht="22.2" customHeight="1">
      <c r="A246" s="35"/>
      <c r="B246" s="36"/>
      <c r="C246" s="221" t="s">
        <v>598</v>
      </c>
      <c r="D246" s="221" t="s">
        <v>157</v>
      </c>
      <c r="E246" s="222" t="s">
        <v>633</v>
      </c>
      <c r="F246" s="223" t="s">
        <v>634</v>
      </c>
      <c r="G246" s="224" t="s">
        <v>240</v>
      </c>
      <c r="H246" s="225">
        <v>1</v>
      </c>
      <c r="I246" s="226"/>
      <c r="J246" s="227">
        <f>ROUND(I246*H246,2)</f>
        <v>0</v>
      </c>
      <c r="K246" s="223" t="s">
        <v>161</v>
      </c>
      <c r="L246" s="228"/>
      <c r="M246" s="229" t="s">
        <v>1</v>
      </c>
      <c r="N246" s="230" t="s">
        <v>44</v>
      </c>
      <c r="O246" s="88"/>
      <c r="P246" s="231">
        <f>O246*H246</f>
        <v>0</v>
      </c>
      <c r="Q246" s="231">
        <v>0</v>
      </c>
      <c r="R246" s="231">
        <f>Q246*H246</f>
        <v>0</v>
      </c>
      <c r="S246" s="231">
        <v>0</v>
      </c>
      <c r="T246" s="232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3" t="s">
        <v>89</v>
      </c>
      <c r="AT246" s="233" t="s">
        <v>157</v>
      </c>
      <c r="AU246" s="233" t="s">
        <v>86</v>
      </c>
      <c r="AY246" s="14" t="s">
        <v>156</v>
      </c>
      <c r="BE246" s="234">
        <f>IF(N246="základní",J246,0)</f>
        <v>0</v>
      </c>
      <c r="BF246" s="234">
        <f>IF(N246="snížená",J246,0)</f>
        <v>0</v>
      </c>
      <c r="BG246" s="234">
        <f>IF(N246="zákl. přenesená",J246,0)</f>
        <v>0</v>
      </c>
      <c r="BH246" s="234">
        <f>IF(N246="sníž. přenesená",J246,0)</f>
        <v>0</v>
      </c>
      <c r="BI246" s="234">
        <f>IF(N246="nulová",J246,0)</f>
        <v>0</v>
      </c>
      <c r="BJ246" s="14" t="s">
        <v>86</v>
      </c>
      <c r="BK246" s="234">
        <f>ROUND(I246*H246,2)</f>
        <v>0</v>
      </c>
      <c r="BL246" s="14" t="s">
        <v>86</v>
      </c>
      <c r="BM246" s="233" t="s">
        <v>635</v>
      </c>
    </row>
    <row r="247" s="2" customFormat="1" ht="22.2" customHeight="1">
      <c r="A247" s="35"/>
      <c r="B247" s="36"/>
      <c r="C247" s="221" t="s">
        <v>602</v>
      </c>
      <c r="D247" s="221" t="s">
        <v>157</v>
      </c>
      <c r="E247" s="222" t="s">
        <v>637</v>
      </c>
      <c r="F247" s="223" t="s">
        <v>638</v>
      </c>
      <c r="G247" s="224" t="s">
        <v>240</v>
      </c>
      <c r="H247" s="225">
        <v>1</v>
      </c>
      <c r="I247" s="226"/>
      <c r="J247" s="227">
        <f>ROUND(I247*H247,2)</f>
        <v>0</v>
      </c>
      <c r="K247" s="223" t="s">
        <v>161</v>
      </c>
      <c r="L247" s="228"/>
      <c r="M247" s="229" t="s">
        <v>1</v>
      </c>
      <c r="N247" s="230" t="s">
        <v>44</v>
      </c>
      <c r="O247" s="88"/>
      <c r="P247" s="231">
        <f>O247*H247</f>
        <v>0</v>
      </c>
      <c r="Q247" s="231">
        <v>0</v>
      </c>
      <c r="R247" s="231">
        <f>Q247*H247</f>
        <v>0</v>
      </c>
      <c r="S247" s="231">
        <v>0</v>
      </c>
      <c r="T247" s="232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3" t="s">
        <v>89</v>
      </c>
      <c r="AT247" s="233" t="s">
        <v>157</v>
      </c>
      <c r="AU247" s="233" t="s">
        <v>86</v>
      </c>
      <c r="AY247" s="14" t="s">
        <v>156</v>
      </c>
      <c r="BE247" s="234">
        <f>IF(N247="základní",J247,0)</f>
        <v>0</v>
      </c>
      <c r="BF247" s="234">
        <f>IF(N247="snížená",J247,0)</f>
        <v>0</v>
      </c>
      <c r="BG247" s="234">
        <f>IF(N247="zákl. přenesená",J247,0)</f>
        <v>0</v>
      </c>
      <c r="BH247" s="234">
        <f>IF(N247="sníž. přenesená",J247,0)</f>
        <v>0</v>
      </c>
      <c r="BI247" s="234">
        <f>IF(N247="nulová",J247,0)</f>
        <v>0</v>
      </c>
      <c r="BJ247" s="14" t="s">
        <v>86</v>
      </c>
      <c r="BK247" s="234">
        <f>ROUND(I247*H247,2)</f>
        <v>0</v>
      </c>
      <c r="BL247" s="14" t="s">
        <v>86</v>
      </c>
      <c r="BM247" s="233" t="s">
        <v>639</v>
      </c>
    </row>
    <row r="248" s="2" customFormat="1" ht="22.2" customHeight="1">
      <c r="A248" s="35"/>
      <c r="B248" s="36"/>
      <c r="C248" s="221" t="s">
        <v>608</v>
      </c>
      <c r="D248" s="221" t="s">
        <v>157</v>
      </c>
      <c r="E248" s="222" t="s">
        <v>641</v>
      </c>
      <c r="F248" s="223" t="s">
        <v>642</v>
      </c>
      <c r="G248" s="224" t="s">
        <v>240</v>
      </c>
      <c r="H248" s="225">
        <v>4</v>
      </c>
      <c r="I248" s="226"/>
      <c r="J248" s="227">
        <f>ROUND(I248*H248,2)</f>
        <v>0</v>
      </c>
      <c r="K248" s="223" t="s">
        <v>161</v>
      </c>
      <c r="L248" s="228"/>
      <c r="M248" s="229" t="s">
        <v>1</v>
      </c>
      <c r="N248" s="230" t="s">
        <v>44</v>
      </c>
      <c r="O248" s="88"/>
      <c r="P248" s="231">
        <f>O248*H248</f>
        <v>0</v>
      </c>
      <c r="Q248" s="231">
        <v>0</v>
      </c>
      <c r="R248" s="231">
        <f>Q248*H248</f>
        <v>0</v>
      </c>
      <c r="S248" s="231">
        <v>0</v>
      </c>
      <c r="T248" s="232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3" t="s">
        <v>89</v>
      </c>
      <c r="AT248" s="233" t="s">
        <v>157</v>
      </c>
      <c r="AU248" s="233" t="s">
        <v>86</v>
      </c>
      <c r="AY248" s="14" t="s">
        <v>156</v>
      </c>
      <c r="BE248" s="234">
        <f>IF(N248="základní",J248,0)</f>
        <v>0</v>
      </c>
      <c r="BF248" s="234">
        <f>IF(N248="snížená",J248,0)</f>
        <v>0</v>
      </c>
      <c r="BG248" s="234">
        <f>IF(N248="zákl. přenesená",J248,0)</f>
        <v>0</v>
      </c>
      <c r="BH248" s="234">
        <f>IF(N248="sníž. přenesená",J248,0)</f>
        <v>0</v>
      </c>
      <c r="BI248" s="234">
        <f>IF(N248="nulová",J248,0)</f>
        <v>0</v>
      </c>
      <c r="BJ248" s="14" t="s">
        <v>86</v>
      </c>
      <c r="BK248" s="234">
        <f>ROUND(I248*H248,2)</f>
        <v>0</v>
      </c>
      <c r="BL248" s="14" t="s">
        <v>86</v>
      </c>
      <c r="BM248" s="233" t="s">
        <v>643</v>
      </c>
    </row>
    <row r="249" s="2" customFormat="1" ht="22.2" customHeight="1">
      <c r="A249" s="35"/>
      <c r="B249" s="36"/>
      <c r="C249" s="221" t="s">
        <v>612</v>
      </c>
      <c r="D249" s="221" t="s">
        <v>157</v>
      </c>
      <c r="E249" s="222" t="s">
        <v>645</v>
      </c>
      <c r="F249" s="223" t="s">
        <v>646</v>
      </c>
      <c r="G249" s="224" t="s">
        <v>240</v>
      </c>
      <c r="H249" s="225">
        <v>4</v>
      </c>
      <c r="I249" s="226"/>
      <c r="J249" s="227">
        <f>ROUND(I249*H249,2)</f>
        <v>0</v>
      </c>
      <c r="K249" s="223" t="s">
        <v>161</v>
      </c>
      <c r="L249" s="228"/>
      <c r="M249" s="229" t="s">
        <v>1</v>
      </c>
      <c r="N249" s="230" t="s">
        <v>44</v>
      </c>
      <c r="O249" s="88"/>
      <c r="P249" s="231">
        <f>O249*H249</f>
        <v>0</v>
      </c>
      <c r="Q249" s="231">
        <v>0</v>
      </c>
      <c r="R249" s="231">
        <f>Q249*H249</f>
        <v>0</v>
      </c>
      <c r="S249" s="231">
        <v>0</v>
      </c>
      <c r="T249" s="232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3" t="s">
        <v>89</v>
      </c>
      <c r="AT249" s="233" t="s">
        <v>157</v>
      </c>
      <c r="AU249" s="233" t="s">
        <v>86</v>
      </c>
      <c r="AY249" s="14" t="s">
        <v>156</v>
      </c>
      <c r="BE249" s="234">
        <f>IF(N249="základní",J249,0)</f>
        <v>0</v>
      </c>
      <c r="BF249" s="234">
        <f>IF(N249="snížená",J249,0)</f>
        <v>0</v>
      </c>
      <c r="BG249" s="234">
        <f>IF(N249="zákl. přenesená",J249,0)</f>
        <v>0</v>
      </c>
      <c r="BH249" s="234">
        <f>IF(N249="sníž. přenesená",J249,0)</f>
        <v>0</v>
      </c>
      <c r="BI249" s="234">
        <f>IF(N249="nulová",J249,0)</f>
        <v>0</v>
      </c>
      <c r="BJ249" s="14" t="s">
        <v>86</v>
      </c>
      <c r="BK249" s="234">
        <f>ROUND(I249*H249,2)</f>
        <v>0</v>
      </c>
      <c r="BL249" s="14" t="s">
        <v>86</v>
      </c>
      <c r="BM249" s="233" t="s">
        <v>647</v>
      </c>
    </row>
    <row r="250" s="2" customFormat="1" ht="22.2" customHeight="1">
      <c r="A250" s="35"/>
      <c r="B250" s="36"/>
      <c r="C250" s="221" t="s">
        <v>616</v>
      </c>
      <c r="D250" s="221" t="s">
        <v>157</v>
      </c>
      <c r="E250" s="222" t="s">
        <v>649</v>
      </c>
      <c r="F250" s="223" t="s">
        <v>650</v>
      </c>
      <c r="G250" s="224" t="s">
        <v>240</v>
      </c>
      <c r="H250" s="225">
        <v>4</v>
      </c>
      <c r="I250" s="226"/>
      <c r="J250" s="227">
        <f>ROUND(I250*H250,2)</f>
        <v>0</v>
      </c>
      <c r="K250" s="223" t="s">
        <v>161</v>
      </c>
      <c r="L250" s="228"/>
      <c r="M250" s="229" t="s">
        <v>1</v>
      </c>
      <c r="N250" s="230" t="s">
        <v>44</v>
      </c>
      <c r="O250" s="88"/>
      <c r="P250" s="231">
        <f>O250*H250</f>
        <v>0</v>
      </c>
      <c r="Q250" s="231">
        <v>0</v>
      </c>
      <c r="R250" s="231">
        <f>Q250*H250</f>
        <v>0</v>
      </c>
      <c r="S250" s="231">
        <v>0</v>
      </c>
      <c r="T250" s="232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3" t="s">
        <v>89</v>
      </c>
      <c r="AT250" s="233" t="s">
        <v>157</v>
      </c>
      <c r="AU250" s="233" t="s">
        <v>86</v>
      </c>
      <c r="AY250" s="14" t="s">
        <v>156</v>
      </c>
      <c r="BE250" s="234">
        <f>IF(N250="základní",J250,0)</f>
        <v>0</v>
      </c>
      <c r="BF250" s="234">
        <f>IF(N250="snížená",J250,0)</f>
        <v>0</v>
      </c>
      <c r="BG250" s="234">
        <f>IF(N250="zákl. přenesená",J250,0)</f>
        <v>0</v>
      </c>
      <c r="BH250" s="234">
        <f>IF(N250="sníž. přenesená",J250,0)</f>
        <v>0</v>
      </c>
      <c r="BI250" s="234">
        <f>IF(N250="nulová",J250,0)</f>
        <v>0</v>
      </c>
      <c r="BJ250" s="14" t="s">
        <v>86</v>
      </c>
      <c r="BK250" s="234">
        <f>ROUND(I250*H250,2)</f>
        <v>0</v>
      </c>
      <c r="BL250" s="14" t="s">
        <v>86</v>
      </c>
      <c r="BM250" s="233" t="s">
        <v>651</v>
      </c>
    </row>
    <row r="251" s="2" customFormat="1" ht="22.2" customHeight="1">
      <c r="A251" s="35"/>
      <c r="B251" s="36"/>
      <c r="C251" s="221" t="s">
        <v>620</v>
      </c>
      <c r="D251" s="221" t="s">
        <v>157</v>
      </c>
      <c r="E251" s="222" t="s">
        <v>653</v>
      </c>
      <c r="F251" s="223" t="s">
        <v>654</v>
      </c>
      <c r="G251" s="224" t="s">
        <v>240</v>
      </c>
      <c r="H251" s="225">
        <v>4</v>
      </c>
      <c r="I251" s="226"/>
      <c r="J251" s="227">
        <f>ROUND(I251*H251,2)</f>
        <v>0</v>
      </c>
      <c r="K251" s="223" t="s">
        <v>161</v>
      </c>
      <c r="L251" s="228"/>
      <c r="M251" s="229" t="s">
        <v>1</v>
      </c>
      <c r="N251" s="230" t="s">
        <v>44</v>
      </c>
      <c r="O251" s="88"/>
      <c r="P251" s="231">
        <f>O251*H251</f>
        <v>0</v>
      </c>
      <c r="Q251" s="231">
        <v>0</v>
      </c>
      <c r="R251" s="231">
        <f>Q251*H251</f>
        <v>0</v>
      </c>
      <c r="S251" s="231">
        <v>0</v>
      </c>
      <c r="T251" s="232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3" t="s">
        <v>89</v>
      </c>
      <c r="AT251" s="233" t="s">
        <v>157</v>
      </c>
      <c r="AU251" s="233" t="s">
        <v>86</v>
      </c>
      <c r="AY251" s="14" t="s">
        <v>156</v>
      </c>
      <c r="BE251" s="234">
        <f>IF(N251="základní",J251,0)</f>
        <v>0</v>
      </c>
      <c r="BF251" s="234">
        <f>IF(N251="snížená",J251,0)</f>
        <v>0</v>
      </c>
      <c r="BG251" s="234">
        <f>IF(N251="zákl. přenesená",J251,0)</f>
        <v>0</v>
      </c>
      <c r="BH251" s="234">
        <f>IF(N251="sníž. přenesená",J251,0)</f>
        <v>0</v>
      </c>
      <c r="BI251" s="234">
        <f>IF(N251="nulová",J251,0)</f>
        <v>0</v>
      </c>
      <c r="BJ251" s="14" t="s">
        <v>86</v>
      </c>
      <c r="BK251" s="234">
        <f>ROUND(I251*H251,2)</f>
        <v>0</v>
      </c>
      <c r="BL251" s="14" t="s">
        <v>86</v>
      </c>
      <c r="BM251" s="233" t="s">
        <v>655</v>
      </c>
    </row>
    <row r="252" s="2" customFormat="1" ht="13.8" customHeight="1">
      <c r="A252" s="35"/>
      <c r="B252" s="36"/>
      <c r="C252" s="221" t="s">
        <v>624</v>
      </c>
      <c r="D252" s="221" t="s">
        <v>157</v>
      </c>
      <c r="E252" s="222" t="s">
        <v>657</v>
      </c>
      <c r="F252" s="223" t="s">
        <v>658</v>
      </c>
      <c r="G252" s="224" t="s">
        <v>240</v>
      </c>
      <c r="H252" s="225">
        <v>2</v>
      </c>
      <c r="I252" s="226"/>
      <c r="J252" s="227">
        <f>ROUND(I252*H252,2)</f>
        <v>0</v>
      </c>
      <c r="K252" s="223" t="s">
        <v>161</v>
      </c>
      <c r="L252" s="228"/>
      <c r="M252" s="229" t="s">
        <v>1</v>
      </c>
      <c r="N252" s="230" t="s">
        <v>44</v>
      </c>
      <c r="O252" s="88"/>
      <c r="P252" s="231">
        <f>O252*H252</f>
        <v>0</v>
      </c>
      <c r="Q252" s="231">
        <v>0</v>
      </c>
      <c r="R252" s="231">
        <f>Q252*H252</f>
        <v>0</v>
      </c>
      <c r="S252" s="231">
        <v>0</v>
      </c>
      <c r="T252" s="232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33" t="s">
        <v>308</v>
      </c>
      <c r="AT252" s="233" t="s">
        <v>157</v>
      </c>
      <c r="AU252" s="233" t="s">
        <v>86</v>
      </c>
      <c r="AY252" s="14" t="s">
        <v>156</v>
      </c>
      <c r="BE252" s="234">
        <f>IF(N252="základní",J252,0)</f>
        <v>0</v>
      </c>
      <c r="BF252" s="234">
        <f>IF(N252="snížená",J252,0)</f>
        <v>0</v>
      </c>
      <c r="BG252" s="234">
        <f>IF(N252="zákl. přenesená",J252,0)</f>
        <v>0</v>
      </c>
      <c r="BH252" s="234">
        <f>IF(N252="sníž. přenesená",J252,0)</f>
        <v>0</v>
      </c>
      <c r="BI252" s="234">
        <f>IF(N252="nulová",J252,0)</f>
        <v>0</v>
      </c>
      <c r="BJ252" s="14" t="s">
        <v>86</v>
      </c>
      <c r="BK252" s="234">
        <f>ROUND(I252*H252,2)</f>
        <v>0</v>
      </c>
      <c r="BL252" s="14" t="s">
        <v>285</v>
      </c>
      <c r="BM252" s="233" t="s">
        <v>659</v>
      </c>
    </row>
    <row r="253" s="2" customFormat="1" ht="13.8" customHeight="1">
      <c r="A253" s="35"/>
      <c r="B253" s="36"/>
      <c r="C253" s="235" t="s">
        <v>628</v>
      </c>
      <c r="D253" s="235" t="s">
        <v>214</v>
      </c>
      <c r="E253" s="236" t="s">
        <v>661</v>
      </c>
      <c r="F253" s="237" t="s">
        <v>662</v>
      </c>
      <c r="G253" s="238" t="s">
        <v>240</v>
      </c>
      <c r="H253" s="239">
        <v>4</v>
      </c>
      <c r="I253" s="240"/>
      <c r="J253" s="241">
        <f>ROUND(I253*H253,2)</f>
        <v>0</v>
      </c>
      <c r="K253" s="237" t="s">
        <v>161</v>
      </c>
      <c r="L253" s="41"/>
      <c r="M253" s="242" t="s">
        <v>1</v>
      </c>
      <c r="N253" s="243" t="s">
        <v>44</v>
      </c>
      <c r="O253" s="88"/>
      <c r="P253" s="231">
        <f>O253*H253</f>
        <v>0</v>
      </c>
      <c r="Q253" s="231">
        <v>0</v>
      </c>
      <c r="R253" s="231">
        <f>Q253*H253</f>
        <v>0</v>
      </c>
      <c r="S253" s="231">
        <v>0</v>
      </c>
      <c r="T253" s="232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33" t="s">
        <v>285</v>
      </c>
      <c r="AT253" s="233" t="s">
        <v>214</v>
      </c>
      <c r="AU253" s="233" t="s">
        <v>86</v>
      </c>
      <c r="AY253" s="14" t="s">
        <v>156</v>
      </c>
      <c r="BE253" s="234">
        <f>IF(N253="základní",J253,0)</f>
        <v>0</v>
      </c>
      <c r="BF253" s="234">
        <f>IF(N253="snížená",J253,0)</f>
        <v>0</v>
      </c>
      <c r="BG253" s="234">
        <f>IF(N253="zákl. přenesená",J253,0)</f>
        <v>0</v>
      </c>
      <c r="BH253" s="234">
        <f>IF(N253="sníž. přenesená",J253,0)</f>
        <v>0</v>
      </c>
      <c r="BI253" s="234">
        <f>IF(N253="nulová",J253,0)</f>
        <v>0</v>
      </c>
      <c r="BJ253" s="14" t="s">
        <v>86</v>
      </c>
      <c r="BK253" s="234">
        <f>ROUND(I253*H253,2)</f>
        <v>0</v>
      </c>
      <c r="BL253" s="14" t="s">
        <v>285</v>
      </c>
      <c r="BM253" s="233" t="s">
        <v>663</v>
      </c>
    </row>
    <row r="254" s="2" customFormat="1" ht="22.2" customHeight="1">
      <c r="A254" s="35"/>
      <c r="B254" s="36"/>
      <c r="C254" s="235" t="s">
        <v>632</v>
      </c>
      <c r="D254" s="235" t="s">
        <v>214</v>
      </c>
      <c r="E254" s="236" t="s">
        <v>665</v>
      </c>
      <c r="F254" s="237" t="s">
        <v>666</v>
      </c>
      <c r="G254" s="238" t="s">
        <v>240</v>
      </c>
      <c r="H254" s="239">
        <v>4</v>
      </c>
      <c r="I254" s="240"/>
      <c r="J254" s="241">
        <f>ROUND(I254*H254,2)</f>
        <v>0</v>
      </c>
      <c r="K254" s="237" t="s">
        <v>161</v>
      </c>
      <c r="L254" s="41"/>
      <c r="M254" s="242" t="s">
        <v>1</v>
      </c>
      <c r="N254" s="243" t="s">
        <v>44</v>
      </c>
      <c r="O254" s="88"/>
      <c r="P254" s="231">
        <f>O254*H254</f>
        <v>0</v>
      </c>
      <c r="Q254" s="231">
        <v>0</v>
      </c>
      <c r="R254" s="231">
        <f>Q254*H254</f>
        <v>0</v>
      </c>
      <c r="S254" s="231">
        <v>0</v>
      </c>
      <c r="T254" s="232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33" t="s">
        <v>285</v>
      </c>
      <c r="AT254" s="233" t="s">
        <v>214</v>
      </c>
      <c r="AU254" s="233" t="s">
        <v>86</v>
      </c>
      <c r="AY254" s="14" t="s">
        <v>156</v>
      </c>
      <c r="BE254" s="234">
        <f>IF(N254="základní",J254,0)</f>
        <v>0</v>
      </c>
      <c r="BF254" s="234">
        <f>IF(N254="snížená",J254,0)</f>
        <v>0</v>
      </c>
      <c r="BG254" s="234">
        <f>IF(N254="zákl. přenesená",J254,0)</f>
        <v>0</v>
      </c>
      <c r="BH254" s="234">
        <f>IF(N254="sníž. přenesená",J254,0)</f>
        <v>0</v>
      </c>
      <c r="BI254" s="234">
        <f>IF(N254="nulová",J254,0)</f>
        <v>0</v>
      </c>
      <c r="BJ254" s="14" t="s">
        <v>86</v>
      </c>
      <c r="BK254" s="234">
        <f>ROUND(I254*H254,2)</f>
        <v>0</v>
      </c>
      <c r="BL254" s="14" t="s">
        <v>285</v>
      </c>
      <c r="BM254" s="233" t="s">
        <v>667</v>
      </c>
    </row>
    <row r="255" s="2" customFormat="1" ht="22.2" customHeight="1">
      <c r="A255" s="35"/>
      <c r="B255" s="36"/>
      <c r="C255" s="235" t="s">
        <v>636</v>
      </c>
      <c r="D255" s="235" t="s">
        <v>214</v>
      </c>
      <c r="E255" s="236" t="s">
        <v>669</v>
      </c>
      <c r="F255" s="237" t="s">
        <v>670</v>
      </c>
      <c r="G255" s="238" t="s">
        <v>240</v>
      </c>
      <c r="H255" s="239">
        <v>4</v>
      </c>
      <c r="I255" s="240"/>
      <c r="J255" s="241">
        <f>ROUND(I255*H255,2)</f>
        <v>0</v>
      </c>
      <c r="K255" s="237" t="s">
        <v>161</v>
      </c>
      <c r="L255" s="41"/>
      <c r="M255" s="242" t="s">
        <v>1</v>
      </c>
      <c r="N255" s="243" t="s">
        <v>44</v>
      </c>
      <c r="O255" s="88"/>
      <c r="P255" s="231">
        <f>O255*H255</f>
        <v>0</v>
      </c>
      <c r="Q255" s="231">
        <v>0</v>
      </c>
      <c r="R255" s="231">
        <f>Q255*H255</f>
        <v>0</v>
      </c>
      <c r="S255" s="231">
        <v>0</v>
      </c>
      <c r="T255" s="232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3" t="s">
        <v>285</v>
      </c>
      <c r="AT255" s="233" t="s">
        <v>214</v>
      </c>
      <c r="AU255" s="233" t="s">
        <v>86</v>
      </c>
      <c r="AY255" s="14" t="s">
        <v>156</v>
      </c>
      <c r="BE255" s="234">
        <f>IF(N255="základní",J255,0)</f>
        <v>0</v>
      </c>
      <c r="BF255" s="234">
        <f>IF(N255="snížená",J255,0)</f>
        <v>0</v>
      </c>
      <c r="BG255" s="234">
        <f>IF(N255="zákl. přenesená",J255,0)</f>
        <v>0</v>
      </c>
      <c r="BH255" s="234">
        <f>IF(N255="sníž. přenesená",J255,0)</f>
        <v>0</v>
      </c>
      <c r="BI255" s="234">
        <f>IF(N255="nulová",J255,0)</f>
        <v>0</v>
      </c>
      <c r="BJ255" s="14" t="s">
        <v>86</v>
      </c>
      <c r="BK255" s="234">
        <f>ROUND(I255*H255,2)</f>
        <v>0</v>
      </c>
      <c r="BL255" s="14" t="s">
        <v>285</v>
      </c>
      <c r="BM255" s="233" t="s">
        <v>671</v>
      </c>
    </row>
    <row r="256" s="2" customFormat="1" ht="22.2" customHeight="1">
      <c r="A256" s="35"/>
      <c r="B256" s="36"/>
      <c r="C256" s="235" t="s">
        <v>640</v>
      </c>
      <c r="D256" s="235" t="s">
        <v>214</v>
      </c>
      <c r="E256" s="236" t="s">
        <v>673</v>
      </c>
      <c r="F256" s="237" t="s">
        <v>674</v>
      </c>
      <c r="G256" s="238" t="s">
        <v>240</v>
      </c>
      <c r="H256" s="239">
        <v>4</v>
      </c>
      <c r="I256" s="240"/>
      <c r="J256" s="241">
        <f>ROUND(I256*H256,2)</f>
        <v>0</v>
      </c>
      <c r="K256" s="237" t="s">
        <v>161</v>
      </c>
      <c r="L256" s="41"/>
      <c r="M256" s="242" t="s">
        <v>1</v>
      </c>
      <c r="N256" s="243" t="s">
        <v>44</v>
      </c>
      <c r="O256" s="88"/>
      <c r="P256" s="231">
        <f>O256*H256</f>
        <v>0</v>
      </c>
      <c r="Q256" s="231">
        <v>0</v>
      </c>
      <c r="R256" s="231">
        <f>Q256*H256</f>
        <v>0</v>
      </c>
      <c r="S256" s="231">
        <v>0</v>
      </c>
      <c r="T256" s="232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33" t="s">
        <v>285</v>
      </c>
      <c r="AT256" s="233" t="s">
        <v>214</v>
      </c>
      <c r="AU256" s="233" t="s">
        <v>86</v>
      </c>
      <c r="AY256" s="14" t="s">
        <v>156</v>
      </c>
      <c r="BE256" s="234">
        <f>IF(N256="základní",J256,0)</f>
        <v>0</v>
      </c>
      <c r="BF256" s="234">
        <f>IF(N256="snížená",J256,0)</f>
        <v>0</v>
      </c>
      <c r="BG256" s="234">
        <f>IF(N256="zákl. přenesená",J256,0)</f>
        <v>0</v>
      </c>
      <c r="BH256" s="234">
        <f>IF(N256="sníž. přenesená",J256,0)</f>
        <v>0</v>
      </c>
      <c r="BI256" s="234">
        <f>IF(N256="nulová",J256,0)</f>
        <v>0</v>
      </c>
      <c r="BJ256" s="14" t="s">
        <v>86</v>
      </c>
      <c r="BK256" s="234">
        <f>ROUND(I256*H256,2)</f>
        <v>0</v>
      </c>
      <c r="BL256" s="14" t="s">
        <v>285</v>
      </c>
      <c r="BM256" s="233" t="s">
        <v>675</v>
      </c>
    </row>
    <row r="257" s="2" customFormat="1" ht="22.2" customHeight="1">
      <c r="A257" s="35"/>
      <c r="B257" s="36"/>
      <c r="C257" s="235" t="s">
        <v>644</v>
      </c>
      <c r="D257" s="235" t="s">
        <v>214</v>
      </c>
      <c r="E257" s="236" t="s">
        <v>677</v>
      </c>
      <c r="F257" s="237" t="s">
        <v>678</v>
      </c>
      <c r="G257" s="238" t="s">
        <v>240</v>
      </c>
      <c r="H257" s="239">
        <v>4</v>
      </c>
      <c r="I257" s="240"/>
      <c r="J257" s="241">
        <f>ROUND(I257*H257,2)</f>
        <v>0</v>
      </c>
      <c r="K257" s="237" t="s">
        <v>161</v>
      </c>
      <c r="L257" s="41"/>
      <c r="M257" s="242" t="s">
        <v>1</v>
      </c>
      <c r="N257" s="243" t="s">
        <v>44</v>
      </c>
      <c r="O257" s="88"/>
      <c r="P257" s="231">
        <f>O257*H257</f>
        <v>0</v>
      </c>
      <c r="Q257" s="231">
        <v>0</v>
      </c>
      <c r="R257" s="231">
        <f>Q257*H257</f>
        <v>0</v>
      </c>
      <c r="S257" s="231">
        <v>0</v>
      </c>
      <c r="T257" s="232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33" t="s">
        <v>285</v>
      </c>
      <c r="AT257" s="233" t="s">
        <v>214</v>
      </c>
      <c r="AU257" s="233" t="s">
        <v>86</v>
      </c>
      <c r="AY257" s="14" t="s">
        <v>156</v>
      </c>
      <c r="BE257" s="234">
        <f>IF(N257="základní",J257,0)</f>
        <v>0</v>
      </c>
      <c r="BF257" s="234">
        <f>IF(N257="snížená",J257,0)</f>
        <v>0</v>
      </c>
      <c r="BG257" s="234">
        <f>IF(N257="zákl. přenesená",J257,0)</f>
        <v>0</v>
      </c>
      <c r="BH257" s="234">
        <f>IF(N257="sníž. přenesená",J257,0)</f>
        <v>0</v>
      </c>
      <c r="BI257" s="234">
        <f>IF(N257="nulová",J257,0)</f>
        <v>0</v>
      </c>
      <c r="BJ257" s="14" t="s">
        <v>86</v>
      </c>
      <c r="BK257" s="234">
        <f>ROUND(I257*H257,2)</f>
        <v>0</v>
      </c>
      <c r="BL257" s="14" t="s">
        <v>285</v>
      </c>
      <c r="BM257" s="233" t="s">
        <v>679</v>
      </c>
    </row>
    <row r="258" s="2" customFormat="1" ht="22.2" customHeight="1">
      <c r="A258" s="35"/>
      <c r="B258" s="36"/>
      <c r="C258" s="235" t="s">
        <v>648</v>
      </c>
      <c r="D258" s="235" t="s">
        <v>214</v>
      </c>
      <c r="E258" s="236" t="s">
        <v>681</v>
      </c>
      <c r="F258" s="237" t="s">
        <v>682</v>
      </c>
      <c r="G258" s="238" t="s">
        <v>240</v>
      </c>
      <c r="H258" s="239">
        <v>4</v>
      </c>
      <c r="I258" s="240"/>
      <c r="J258" s="241">
        <f>ROUND(I258*H258,2)</f>
        <v>0</v>
      </c>
      <c r="K258" s="237" t="s">
        <v>161</v>
      </c>
      <c r="L258" s="41"/>
      <c r="M258" s="242" t="s">
        <v>1</v>
      </c>
      <c r="N258" s="243" t="s">
        <v>44</v>
      </c>
      <c r="O258" s="88"/>
      <c r="P258" s="231">
        <f>O258*H258</f>
        <v>0</v>
      </c>
      <c r="Q258" s="231">
        <v>0</v>
      </c>
      <c r="R258" s="231">
        <f>Q258*H258</f>
        <v>0</v>
      </c>
      <c r="S258" s="231">
        <v>0</v>
      </c>
      <c r="T258" s="232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33" t="s">
        <v>285</v>
      </c>
      <c r="AT258" s="233" t="s">
        <v>214</v>
      </c>
      <c r="AU258" s="233" t="s">
        <v>86</v>
      </c>
      <c r="AY258" s="14" t="s">
        <v>156</v>
      </c>
      <c r="BE258" s="234">
        <f>IF(N258="základní",J258,0)</f>
        <v>0</v>
      </c>
      <c r="BF258" s="234">
        <f>IF(N258="snížená",J258,0)</f>
        <v>0</v>
      </c>
      <c r="BG258" s="234">
        <f>IF(N258="zákl. přenesená",J258,0)</f>
        <v>0</v>
      </c>
      <c r="BH258" s="234">
        <f>IF(N258="sníž. přenesená",J258,0)</f>
        <v>0</v>
      </c>
      <c r="BI258" s="234">
        <f>IF(N258="nulová",J258,0)</f>
        <v>0</v>
      </c>
      <c r="BJ258" s="14" t="s">
        <v>86</v>
      </c>
      <c r="BK258" s="234">
        <f>ROUND(I258*H258,2)</f>
        <v>0</v>
      </c>
      <c r="BL258" s="14" t="s">
        <v>285</v>
      </c>
      <c r="BM258" s="233" t="s">
        <v>683</v>
      </c>
    </row>
    <row r="259" s="2" customFormat="1" ht="13.8" customHeight="1">
      <c r="A259" s="35"/>
      <c r="B259" s="36"/>
      <c r="C259" s="235" t="s">
        <v>652</v>
      </c>
      <c r="D259" s="235" t="s">
        <v>214</v>
      </c>
      <c r="E259" s="236" t="s">
        <v>685</v>
      </c>
      <c r="F259" s="237" t="s">
        <v>686</v>
      </c>
      <c r="G259" s="238" t="s">
        <v>240</v>
      </c>
      <c r="H259" s="239">
        <v>4</v>
      </c>
      <c r="I259" s="240"/>
      <c r="J259" s="241">
        <f>ROUND(I259*H259,2)</f>
        <v>0</v>
      </c>
      <c r="K259" s="237" t="s">
        <v>161</v>
      </c>
      <c r="L259" s="41"/>
      <c r="M259" s="242" t="s">
        <v>1</v>
      </c>
      <c r="N259" s="243" t="s">
        <v>44</v>
      </c>
      <c r="O259" s="88"/>
      <c r="P259" s="231">
        <f>O259*H259</f>
        <v>0</v>
      </c>
      <c r="Q259" s="231">
        <v>0</v>
      </c>
      <c r="R259" s="231">
        <f>Q259*H259</f>
        <v>0</v>
      </c>
      <c r="S259" s="231">
        <v>0</v>
      </c>
      <c r="T259" s="232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3" t="s">
        <v>285</v>
      </c>
      <c r="AT259" s="233" t="s">
        <v>214</v>
      </c>
      <c r="AU259" s="233" t="s">
        <v>86</v>
      </c>
      <c r="AY259" s="14" t="s">
        <v>156</v>
      </c>
      <c r="BE259" s="234">
        <f>IF(N259="základní",J259,0)</f>
        <v>0</v>
      </c>
      <c r="BF259" s="234">
        <f>IF(N259="snížená",J259,0)</f>
        <v>0</v>
      </c>
      <c r="BG259" s="234">
        <f>IF(N259="zákl. přenesená",J259,0)</f>
        <v>0</v>
      </c>
      <c r="BH259" s="234">
        <f>IF(N259="sníž. přenesená",J259,0)</f>
        <v>0</v>
      </c>
      <c r="BI259" s="234">
        <f>IF(N259="nulová",J259,0)</f>
        <v>0</v>
      </c>
      <c r="BJ259" s="14" t="s">
        <v>86</v>
      </c>
      <c r="BK259" s="234">
        <f>ROUND(I259*H259,2)</f>
        <v>0</v>
      </c>
      <c r="BL259" s="14" t="s">
        <v>285</v>
      </c>
      <c r="BM259" s="233" t="s">
        <v>687</v>
      </c>
    </row>
    <row r="260" s="2" customFormat="1" ht="22.2" customHeight="1">
      <c r="A260" s="35"/>
      <c r="B260" s="36"/>
      <c r="C260" s="235" t="s">
        <v>656</v>
      </c>
      <c r="D260" s="235" t="s">
        <v>214</v>
      </c>
      <c r="E260" s="236" t="s">
        <v>689</v>
      </c>
      <c r="F260" s="237" t="s">
        <v>690</v>
      </c>
      <c r="G260" s="238" t="s">
        <v>240</v>
      </c>
      <c r="H260" s="239">
        <v>4</v>
      </c>
      <c r="I260" s="240"/>
      <c r="J260" s="241">
        <f>ROUND(I260*H260,2)</f>
        <v>0</v>
      </c>
      <c r="K260" s="237" t="s">
        <v>161</v>
      </c>
      <c r="L260" s="41"/>
      <c r="M260" s="242" t="s">
        <v>1</v>
      </c>
      <c r="N260" s="243" t="s">
        <v>44</v>
      </c>
      <c r="O260" s="88"/>
      <c r="P260" s="231">
        <f>O260*H260</f>
        <v>0</v>
      </c>
      <c r="Q260" s="231">
        <v>0</v>
      </c>
      <c r="R260" s="231">
        <f>Q260*H260</f>
        <v>0</v>
      </c>
      <c r="S260" s="231">
        <v>0</v>
      </c>
      <c r="T260" s="232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33" t="s">
        <v>285</v>
      </c>
      <c r="AT260" s="233" t="s">
        <v>214</v>
      </c>
      <c r="AU260" s="233" t="s">
        <v>86</v>
      </c>
      <c r="AY260" s="14" t="s">
        <v>156</v>
      </c>
      <c r="BE260" s="234">
        <f>IF(N260="základní",J260,0)</f>
        <v>0</v>
      </c>
      <c r="BF260" s="234">
        <f>IF(N260="snížená",J260,0)</f>
        <v>0</v>
      </c>
      <c r="BG260" s="234">
        <f>IF(N260="zákl. přenesená",J260,0)</f>
        <v>0</v>
      </c>
      <c r="BH260" s="234">
        <f>IF(N260="sníž. přenesená",J260,0)</f>
        <v>0</v>
      </c>
      <c r="BI260" s="234">
        <f>IF(N260="nulová",J260,0)</f>
        <v>0</v>
      </c>
      <c r="BJ260" s="14" t="s">
        <v>86</v>
      </c>
      <c r="BK260" s="234">
        <f>ROUND(I260*H260,2)</f>
        <v>0</v>
      </c>
      <c r="BL260" s="14" t="s">
        <v>285</v>
      </c>
      <c r="BM260" s="233" t="s">
        <v>691</v>
      </c>
    </row>
    <row r="261" s="2" customFormat="1" ht="22.2" customHeight="1">
      <c r="A261" s="35"/>
      <c r="B261" s="36"/>
      <c r="C261" s="235" t="s">
        <v>660</v>
      </c>
      <c r="D261" s="235" t="s">
        <v>214</v>
      </c>
      <c r="E261" s="236" t="s">
        <v>693</v>
      </c>
      <c r="F261" s="237" t="s">
        <v>694</v>
      </c>
      <c r="G261" s="238" t="s">
        <v>240</v>
      </c>
      <c r="H261" s="239">
        <v>1</v>
      </c>
      <c r="I261" s="240"/>
      <c r="J261" s="241">
        <f>ROUND(I261*H261,2)</f>
        <v>0</v>
      </c>
      <c r="K261" s="237" t="s">
        <v>161</v>
      </c>
      <c r="L261" s="41"/>
      <c r="M261" s="242" t="s">
        <v>1</v>
      </c>
      <c r="N261" s="243" t="s">
        <v>44</v>
      </c>
      <c r="O261" s="88"/>
      <c r="P261" s="231">
        <f>O261*H261</f>
        <v>0</v>
      </c>
      <c r="Q261" s="231">
        <v>0</v>
      </c>
      <c r="R261" s="231">
        <f>Q261*H261</f>
        <v>0</v>
      </c>
      <c r="S261" s="231">
        <v>0</v>
      </c>
      <c r="T261" s="232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3" t="s">
        <v>285</v>
      </c>
      <c r="AT261" s="233" t="s">
        <v>214</v>
      </c>
      <c r="AU261" s="233" t="s">
        <v>86</v>
      </c>
      <c r="AY261" s="14" t="s">
        <v>156</v>
      </c>
      <c r="BE261" s="234">
        <f>IF(N261="základní",J261,0)</f>
        <v>0</v>
      </c>
      <c r="BF261" s="234">
        <f>IF(N261="snížená",J261,0)</f>
        <v>0</v>
      </c>
      <c r="BG261" s="234">
        <f>IF(N261="zákl. přenesená",J261,0)</f>
        <v>0</v>
      </c>
      <c r="BH261" s="234">
        <f>IF(N261="sníž. přenesená",J261,0)</f>
        <v>0</v>
      </c>
      <c r="BI261" s="234">
        <f>IF(N261="nulová",J261,0)</f>
        <v>0</v>
      </c>
      <c r="BJ261" s="14" t="s">
        <v>86</v>
      </c>
      <c r="BK261" s="234">
        <f>ROUND(I261*H261,2)</f>
        <v>0</v>
      </c>
      <c r="BL261" s="14" t="s">
        <v>285</v>
      </c>
      <c r="BM261" s="233" t="s">
        <v>695</v>
      </c>
    </row>
    <row r="262" s="12" customFormat="1" ht="25.92" customHeight="1">
      <c r="A262" s="12"/>
      <c r="B262" s="207"/>
      <c r="C262" s="208"/>
      <c r="D262" s="209" t="s">
        <v>78</v>
      </c>
      <c r="E262" s="210" t="s">
        <v>696</v>
      </c>
      <c r="F262" s="210" t="s">
        <v>697</v>
      </c>
      <c r="G262" s="208"/>
      <c r="H262" s="208"/>
      <c r="I262" s="211"/>
      <c r="J262" s="212">
        <f>BK262</f>
        <v>0</v>
      </c>
      <c r="K262" s="208"/>
      <c r="L262" s="213"/>
      <c r="M262" s="214"/>
      <c r="N262" s="215"/>
      <c r="O262" s="215"/>
      <c r="P262" s="216">
        <f>SUM(P263:P264)</f>
        <v>0</v>
      </c>
      <c r="Q262" s="215"/>
      <c r="R262" s="216">
        <f>SUM(R263:R264)</f>
        <v>0</v>
      </c>
      <c r="S262" s="215"/>
      <c r="T262" s="217">
        <f>SUM(T263:T264)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8" t="s">
        <v>170</v>
      </c>
      <c r="AT262" s="219" t="s">
        <v>78</v>
      </c>
      <c r="AU262" s="219" t="s">
        <v>79</v>
      </c>
      <c r="AY262" s="218" t="s">
        <v>156</v>
      </c>
      <c r="BK262" s="220">
        <f>SUM(BK263:BK264)</f>
        <v>0</v>
      </c>
    </row>
    <row r="263" s="2" customFormat="1" ht="22.2" customHeight="1">
      <c r="A263" s="35"/>
      <c r="B263" s="36"/>
      <c r="C263" s="235" t="s">
        <v>664</v>
      </c>
      <c r="D263" s="235" t="s">
        <v>214</v>
      </c>
      <c r="E263" s="236" t="s">
        <v>699</v>
      </c>
      <c r="F263" s="237" t="s">
        <v>700</v>
      </c>
      <c r="G263" s="238" t="s">
        <v>240</v>
      </c>
      <c r="H263" s="239">
        <v>75</v>
      </c>
      <c r="I263" s="240"/>
      <c r="J263" s="241">
        <f>ROUND(I263*H263,2)</f>
        <v>0</v>
      </c>
      <c r="K263" s="237" t="s">
        <v>161</v>
      </c>
      <c r="L263" s="41"/>
      <c r="M263" s="242" t="s">
        <v>1</v>
      </c>
      <c r="N263" s="243" t="s">
        <v>44</v>
      </c>
      <c r="O263" s="88"/>
      <c r="P263" s="231">
        <f>O263*H263</f>
        <v>0</v>
      </c>
      <c r="Q263" s="231">
        <v>0</v>
      </c>
      <c r="R263" s="231">
        <f>Q263*H263</f>
        <v>0</v>
      </c>
      <c r="S263" s="231">
        <v>0</v>
      </c>
      <c r="T263" s="232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3" t="s">
        <v>285</v>
      </c>
      <c r="AT263" s="233" t="s">
        <v>214</v>
      </c>
      <c r="AU263" s="233" t="s">
        <v>86</v>
      </c>
      <c r="AY263" s="14" t="s">
        <v>156</v>
      </c>
      <c r="BE263" s="234">
        <f>IF(N263="základní",J263,0)</f>
        <v>0</v>
      </c>
      <c r="BF263" s="234">
        <f>IF(N263="snížená",J263,0)</f>
        <v>0</v>
      </c>
      <c r="BG263" s="234">
        <f>IF(N263="zákl. přenesená",J263,0)</f>
        <v>0</v>
      </c>
      <c r="BH263" s="234">
        <f>IF(N263="sníž. přenesená",J263,0)</f>
        <v>0</v>
      </c>
      <c r="BI263" s="234">
        <f>IF(N263="nulová",J263,0)</f>
        <v>0</v>
      </c>
      <c r="BJ263" s="14" t="s">
        <v>86</v>
      </c>
      <c r="BK263" s="234">
        <f>ROUND(I263*H263,2)</f>
        <v>0</v>
      </c>
      <c r="BL263" s="14" t="s">
        <v>285</v>
      </c>
      <c r="BM263" s="233" t="s">
        <v>701</v>
      </c>
    </row>
    <row r="264" s="2" customFormat="1" ht="22.2" customHeight="1">
      <c r="A264" s="35"/>
      <c r="B264" s="36"/>
      <c r="C264" s="221" t="s">
        <v>668</v>
      </c>
      <c r="D264" s="221" t="s">
        <v>157</v>
      </c>
      <c r="E264" s="222" t="s">
        <v>703</v>
      </c>
      <c r="F264" s="223" t="s">
        <v>704</v>
      </c>
      <c r="G264" s="224" t="s">
        <v>240</v>
      </c>
      <c r="H264" s="225">
        <v>1</v>
      </c>
      <c r="I264" s="226"/>
      <c r="J264" s="227">
        <f>ROUND(I264*H264,2)</f>
        <v>0</v>
      </c>
      <c r="K264" s="223" t="s">
        <v>161</v>
      </c>
      <c r="L264" s="228"/>
      <c r="M264" s="229" t="s">
        <v>1</v>
      </c>
      <c r="N264" s="230" t="s">
        <v>44</v>
      </c>
      <c r="O264" s="88"/>
      <c r="P264" s="231">
        <f>O264*H264</f>
        <v>0</v>
      </c>
      <c r="Q264" s="231">
        <v>0</v>
      </c>
      <c r="R264" s="231">
        <f>Q264*H264</f>
        <v>0</v>
      </c>
      <c r="S264" s="231">
        <v>0</v>
      </c>
      <c r="T264" s="232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33" t="s">
        <v>89</v>
      </c>
      <c r="AT264" s="233" t="s">
        <v>157</v>
      </c>
      <c r="AU264" s="233" t="s">
        <v>86</v>
      </c>
      <c r="AY264" s="14" t="s">
        <v>156</v>
      </c>
      <c r="BE264" s="234">
        <f>IF(N264="základní",J264,0)</f>
        <v>0</v>
      </c>
      <c r="BF264" s="234">
        <f>IF(N264="snížená",J264,0)</f>
        <v>0</v>
      </c>
      <c r="BG264" s="234">
        <f>IF(N264="zákl. přenesená",J264,0)</f>
        <v>0</v>
      </c>
      <c r="BH264" s="234">
        <f>IF(N264="sníž. přenesená",J264,0)</f>
        <v>0</v>
      </c>
      <c r="BI264" s="234">
        <f>IF(N264="nulová",J264,0)</f>
        <v>0</v>
      </c>
      <c r="BJ264" s="14" t="s">
        <v>86</v>
      </c>
      <c r="BK264" s="234">
        <f>ROUND(I264*H264,2)</f>
        <v>0</v>
      </c>
      <c r="BL264" s="14" t="s">
        <v>86</v>
      </c>
      <c r="BM264" s="233" t="s">
        <v>705</v>
      </c>
    </row>
    <row r="265" s="12" customFormat="1" ht="25.92" customHeight="1">
      <c r="A265" s="12"/>
      <c r="B265" s="207"/>
      <c r="C265" s="208"/>
      <c r="D265" s="209" t="s">
        <v>78</v>
      </c>
      <c r="E265" s="210" t="s">
        <v>706</v>
      </c>
      <c r="F265" s="210" t="s">
        <v>707</v>
      </c>
      <c r="G265" s="208"/>
      <c r="H265" s="208"/>
      <c r="I265" s="211"/>
      <c r="J265" s="212">
        <f>BK265</f>
        <v>0</v>
      </c>
      <c r="K265" s="208"/>
      <c r="L265" s="213"/>
      <c r="M265" s="214"/>
      <c r="N265" s="215"/>
      <c r="O265" s="215"/>
      <c r="P265" s="216">
        <f>SUM(P266:P272)</f>
        <v>0</v>
      </c>
      <c r="Q265" s="215"/>
      <c r="R265" s="216">
        <f>SUM(R266:R272)</f>
        <v>0</v>
      </c>
      <c r="S265" s="215"/>
      <c r="T265" s="217">
        <f>SUM(T266:T272)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8" t="s">
        <v>86</v>
      </c>
      <c r="AT265" s="219" t="s">
        <v>78</v>
      </c>
      <c r="AU265" s="219" t="s">
        <v>79</v>
      </c>
      <c r="AY265" s="218" t="s">
        <v>156</v>
      </c>
      <c r="BK265" s="220">
        <f>SUM(BK266:BK272)</f>
        <v>0</v>
      </c>
    </row>
    <row r="266" s="2" customFormat="1" ht="13.8" customHeight="1">
      <c r="A266" s="35"/>
      <c r="B266" s="36"/>
      <c r="C266" s="235" t="s">
        <v>672</v>
      </c>
      <c r="D266" s="235" t="s">
        <v>214</v>
      </c>
      <c r="E266" s="236" t="s">
        <v>709</v>
      </c>
      <c r="F266" s="237" t="s">
        <v>710</v>
      </c>
      <c r="G266" s="238" t="s">
        <v>240</v>
      </c>
      <c r="H266" s="239">
        <v>2</v>
      </c>
      <c r="I266" s="240"/>
      <c r="J266" s="241">
        <f>ROUND(I266*H266,2)</f>
        <v>0</v>
      </c>
      <c r="K266" s="237" t="s">
        <v>161</v>
      </c>
      <c r="L266" s="41"/>
      <c r="M266" s="242" t="s">
        <v>1</v>
      </c>
      <c r="N266" s="243" t="s">
        <v>44</v>
      </c>
      <c r="O266" s="88"/>
      <c r="P266" s="231">
        <f>O266*H266</f>
        <v>0</v>
      </c>
      <c r="Q266" s="231">
        <v>0</v>
      </c>
      <c r="R266" s="231">
        <f>Q266*H266</f>
        <v>0</v>
      </c>
      <c r="S266" s="231">
        <v>0</v>
      </c>
      <c r="T266" s="232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33" t="s">
        <v>170</v>
      </c>
      <c r="AT266" s="233" t="s">
        <v>214</v>
      </c>
      <c r="AU266" s="233" t="s">
        <v>86</v>
      </c>
      <c r="AY266" s="14" t="s">
        <v>156</v>
      </c>
      <c r="BE266" s="234">
        <f>IF(N266="základní",J266,0)</f>
        <v>0</v>
      </c>
      <c r="BF266" s="234">
        <f>IF(N266="snížená",J266,0)</f>
        <v>0</v>
      </c>
      <c r="BG266" s="234">
        <f>IF(N266="zákl. přenesená",J266,0)</f>
        <v>0</v>
      </c>
      <c r="BH266" s="234">
        <f>IF(N266="sníž. přenesená",J266,0)</f>
        <v>0</v>
      </c>
      <c r="BI266" s="234">
        <f>IF(N266="nulová",J266,0)</f>
        <v>0</v>
      </c>
      <c r="BJ266" s="14" t="s">
        <v>86</v>
      </c>
      <c r="BK266" s="234">
        <f>ROUND(I266*H266,2)</f>
        <v>0</v>
      </c>
      <c r="BL266" s="14" t="s">
        <v>170</v>
      </c>
      <c r="BM266" s="233" t="s">
        <v>711</v>
      </c>
    </row>
    <row r="267" s="2" customFormat="1" ht="22.2" customHeight="1">
      <c r="A267" s="35"/>
      <c r="B267" s="36"/>
      <c r="C267" s="235" t="s">
        <v>676</v>
      </c>
      <c r="D267" s="235" t="s">
        <v>214</v>
      </c>
      <c r="E267" s="236" t="s">
        <v>713</v>
      </c>
      <c r="F267" s="237" t="s">
        <v>714</v>
      </c>
      <c r="G267" s="238" t="s">
        <v>240</v>
      </c>
      <c r="H267" s="239">
        <v>1</v>
      </c>
      <c r="I267" s="240"/>
      <c r="J267" s="241">
        <f>ROUND(I267*H267,2)</f>
        <v>0</v>
      </c>
      <c r="K267" s="237" t="s">
        <v>161</v>
      </c>
      <c r="L267" s="41"/>
      <c r="M267" s="242" t="s">
        <v>1</v>
      </c>
      <c r="N267" s="243" t="s">
        <v>44</v>
      </c>
      <c r="O267" s="88"/>
      <c r="P267" s="231">
        <f>O267*H267</f>
        <v>0</v>
      </c>
      <c r="Q267" s="231">
        <v>0</v>
      </c>
      <c r="R267" s="231">
        <f>Q267*H267</f>
        <v>0</v>
      </c>
      <c r="S267" s="231">
        <v>0</v>
      </c>
      <c r="T267" s="232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33" t="s">
        <v>170</v>
      </c>
      <c r="AT267" s="233" t="s">
        <v>214</v>
      </c>
      <c r="AU267" s="233" t="s">
        <v>86</v>
      </c>
      <c r="AY267" s="14" t="s">
        <v>156</v>
      </c>
      <c r="BE267" s="234">
        <f>IF(N267="základní",J267,0)</f>
        <v>0</v>
      </c>
      <c r="BF267" s="234">
        <f>IF(N267="snížená",J267,0)</f>
        <v>0</v>
      </c>
      <c r="BG267" s="234">
        <f>IF(N267="zákl. přenesená",J267,0)</f>
        <v>0</v>
      </c>
      <c r="BH267" s="234">
        <f>IF(N267="sníž. přenesená",J267,0)</f>
        <v>0</v>
      </c>
      <c r="BI267" s="234">
        <f>IF(N267="nulová",J267,0)</f>
        <v>0</v>
      </c>
      <c r="BJ267" s="14" t="s">
        <v>86</v>
      </c>
      <c r="BK267" s="234">
        <f>ROUND(I267*H267,2)</f>
        <v>0</v>
      </c>
      <c r="BL267" s="14" t="s">
        <v>170</v>
      </c>
      <c r="BM267" s="233" t="s">
        <v>715</v>
      </c>
    </row>
    <row r="268" s="2" customFormat="1" ht="22.2" customHeight="1">
      <c r="A268" s="35"/>
      <c r="B268" s="36"/>
      <c r="C268" s="235" t="s">
        <v>680</v>
      </c>
      <c r="D268" s="235" t="s">
        <v>214</v>
      </c>
      <c r="E268" s="236" t="s">
        <v>717</v>
      </c>
      <c r="F268" s="237" t="s">
        <v>718</v>
      </c>
      <c r="G268" s="238" t="s">
        <v>240</v>
      </c>
      <c r="H268" s="239">
        <v>1</v>
      </c>
      <c r="I268" s="240"/>
      <c r="J268" s="241">
        <f>ROUND(I268*H268,2)</f>
        <v>0</v>
      </c>
      <c r="K268" s="237" t="s">
        <v>161</v>
      </c>
      <c r="L268" s="41"/>
      <c r="M268" s="242" t="s">
        <v>1</v>
      </c>
      <c r="N268" s="243" t="s">
        <v>44</v>
      </c>
      <c r="O268" s="88"/>
      <c r="P268" s="231">
        <f>O268*H268</f>
        <v>0</v>
      </c>
      <c r="Q268" s="231">
        <v>0</v>
      </c>
      <c r="R268" s="231">
        <f>Q268*H268</f>
        <v>0</v>
      </c>
      <c r="S268" s="231">
        <v>0</v>
      </c>
      <c r="T268" s="232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33" t="s">
        <v>86</v>
      </c>
      <c r="AT268" s="233" t="s">
        <v>214</v>
      </c>
      <c r="AU268" s="233" t="s">
        <v>86</v>
      </c>
      <c r="AY268" s="14" t="s">
        <v>156</v>
      </c>
      <c r="BE268" s="234">
        <f>IF(N268="základní",J268,0)</f>
        <v>0</v>
      </c>
      <c r="BF268" s="234">
        <f>IF(N268="snížená",J268,0)</f>
        <v>0</v>
      </c>
      <c r="BG268" s="234">
        <f>IF(N268="zákl. přenesená",J268,0)</f>
        <v>0</v>
      </c>
      <c r="BH268" s="234">
        <f>IF(N268="sníž. přenesená",J268,0)</f>
        <v>0</v>
      </c>
      <c r="BI268" s="234">
        <f>IF(N268="nulová",J268,0)</f>
        <v>0</v>
      </c>
      <c r="BJ268" s="14" t="s">
        <v>86</v>
      </c>
      <c r="BK268" s="234">
        <f>ROUND(I268*H268,2)</f>
        <v>0</v>
      </c>
      <c r="BL268" s="14" t="s">
        <v>86</v>
      </c>
      <c r="BM268" s="233" t="s">
        <v>719</v>
      </c>
    </row>
    <row r="269" s="2" customFormat="1" ht="13.8" customHeight="1">
      <c r="A269" s="35"/>
      <c r="B269" s="36"/>
      <c r="C269" s="235" t="s">
        <v>684</v>
      </c>
      <c r="D269" s="235" t="s">
        <v>214</v>
      </c>
      <c r="E269" s="236" t="s">
        <v>721</v>
      </c>
      <c r="F269" s="237" t="s">
        <v>722</v>
      </c>
      <c r="G269" s="238" t="s">
        <v>240</v>
      </c>
      <c r="H269" s="239">
        <v>45</v>
      </c>
      <c r="I269" s="240"/>
      <c r="J269" s="241">
        <f>ROUND(I269*H269,2)</f>
        <v>0</v>
      </c>
      <c r="K269" s="237" t="s">
        <v>161</v>
      </c>
      <c r="L269" s="41"/>
      <c r="M269" s="242" t="s">
        <v>1</v>
      </c>
      <c r="N269" s="243" t="s">
        <v>44</v>
      </c>
      <c r="O269" s="88"/>
      <c r="P269" s="231">
        <f>O269*H269</f>
        <v>0</v>
      </c>
      <c r="Q269" s="231">
        <v>0</v>
      </c>
      <c r="R269" s="231">
        <f>Q269*H269</f>
        <v>0</v>
      </c>
      <c r="S269" s="231">
        <v>0</v>
      </c>
      <c r="T269" s="232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33" t="s">
        <v>86</v>
      </c>
      <c r="AT269" s="233" t="s">
        <v>214</v>
      </c>
      <c r="AU269" s="233" t="s">
        <v>86</v>
      </c>
      <c r="AY269" s="14" t="s">
        <v>156</v>
      </c>
      <c r="BE269" s="234">
        <f>IF(N269="základní",J269,0)</f>
        <v>0</v>
      </c>
      <c r="BF269" s="234">
        <f>IF(N269="snížená",J269,0)</f>
        <v>0</v>
      </c>
      <c r="BG269" s="234">
        <f>IF(N269="zákl. přenesená",J269,0)</f>
        <v>0</v>
      </c>
      <c r="BH269" s="234">
        <f>IF(N269="sníž. přenesená",J269,0)</f>
        <v>0</v>
      </c>
      <c r="BI269" s="234">
        <f>IF(N269="nulová",J269,0)</f>
        <v>0</v>
      </c>
      <c r="BJ269" s="14" t="s">
        <v>86</v>
      </c>
      <c r="BK269" s="234">
        <f>ROUND(I269*H269,2)</f>
        <v>0</v>
      </c>
      <c r="BL269" s="14" t="s">
        <v>86</v>
      </c>
      <c r="BM269" s="233" t="s">
        <v>723</v>
      </c>
    </row>
    <row r="270" s="2" customFormat="1" ht="22.2" customHeight="1">
      <c r="A270" s="35"/>
      <c r="B270" s="36"/>
      <c r="C270" s="235" t="s">
        <v>688</v>
      </c>
      <c r="D270" s="235" t="s">
        <v>214</v>
      </c>
      <c r="E270" s="236" t="s">
        <v>725</v>
      </c>
      <c r="F270" s="237" t="s">
        <v>726</v>
      </c>
      <c r="G270" s="238" t="s">
        <v>240</v>
      </c>
      <c r="H270" s="239">
        <v>20</v>
      </c>
      <c r="I270" s="240"/>
      <c r="J270" s="241">
        <f>ROUND(I270*H270,2)</f>
        <v>0</v>
      </c>
      <c r="K270" s="237" t="s">
        <v>161</v>
      </c>
      <c r="L270" s="41"/>
      <c r="M270" s="242" t="s">
        <v>1</v>
      </c>
      <c r="N270" s="243" t="s">
        <v>44</v>
      </c>
      <c r="O270" s="88"/>
      <c r="P270" s="231">
        <f>O270*H270</f>
        <v>0</v>
      </c>
      <c r="Q270" s="231">
        <v>0</v>
      </c>
      <c r="R270" s="231">
        <f>Q270*H270</f>
        <v>0</v>
      </c>
      <c r="S270" s="231">
        <v>0</v>
      </c>
      <c r="T270" s="232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33" t="s">
        <v>170</v>
      </c>
      <c r="AT270" s="233" t="s">
        <v>214</v>
      </c>
      <c r="AU270" s="233" t="s">
        <v>86</v>
      </c>
      <c r="AY270" s="14" t="s">
        <v>156</v>
      </c>
      <c r="BE270" s="234">
        <f>IF(N270="základní",J270,0)</f>
        <v>0</v>
      </c>
      <c r="BF270" s="234">
        <f>IF(N270="snížená",J270,0)</f>
        <v>0</v>
      </c>
      <c r="BG270" s="234">
        <f>IF(N270="zákl. přenesená",J270,0)</f>
        <v>0</v>
      </c>
      <c r="BH270" s="234">
        <f>IF(N270="sníž. přenesená",J270,0)</f>
        <v>0</v>
      </c>
      <c r="BI270" s="234">
        <f>IF(N270="nulová",J270,0)</f>
        <v>0</v>
      </c>
      <c r="BJ270" s="14" t="s">
        <v>86</v>
      </c>
      <c r="BK270" s="234">
        <f>ROUND(I270*H270,2)</f>
        <v>0</v>
      </c>
      <c r="BL270" s="14" t="s">
        <v>170</v>
      </c>
      <c r="BM270" s="233" t="s">
        <v>727</v>
      </c>
    </row>
    <row r="271" s="2" customFormat="1" ht="13.8" customHeight="1">
      <c r="A271" s="35"/>
      <c r="B271" s="36"/>
      <c r="C271" s="235" t="s">
        <v>692</v>
      </c>
      <c r="D271" s="235" t="s">
        <v>214</v>
      </c>
      <c r="E271" s="236" t="s">
        <v>729</v>
      </c>
      <c r="F271" s="237" t="s">
        <v>730</v>
      </c>
      <c r="G271" s="238" t="s">
        <v>240</v>
      </c>
      <c r="H271" s="239">
        <v>1</v>
      </c>
      <c r="I271" s="240"/>
      <c r="J271" s="241">
        <f>ROUND(I271*H271,2)</f>
        <v>0</v>
      </c>
      <c r="K271" s="237" t="s">
        <v>161</v>
      </c>
      <c r="L271" s="41"/>
      <c r="M271" s="242" t="s">
        <v>1</v>
      </c>
      <c r="N271" s="243" t="s">
        <v>44</v>
      </c>
      <c r="O271" s="88"/>
      <c r="P271" s="231">
        <f>O271*H271</f>
        <v>0</v>
      </c>
      <c r="Q271" s="231">
        <v>0</v>
      </c>
      <c r="R271" s="231">
        <f>Q271*H271</f>
        <v>0</v>
      </c>
      <c r="S271" s="231">
        <v>0</v>
      </c>
      <c r="T271" s="232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33" t="s">
        <v>86</v>
      </c>
      <c r="AT271" s="233" t="s">
        <v>214</v>
      </c>
      <c r="AU271" s="233" t="s">
        <v>86</v>
      </c>
      <c r="AY271" s="14" t="s">
        <v>156</v>
      </c>
      <c r="BE271" s="234">
        <f>IF(N271="základní",J271,0)</f>
        <v>0</v>
      </c>
      <c r="BF271" s="234">
        <f>IF(N271="snížená",J271,0)</f>
        <v>0</v>
      </c>
      <c r="BG271" s="234">
        <f>IF(N271="zákl. přenesená",J271,0)</f>
        <v>0</v>
      </c>
      <c r="BH271" s="234">
        <f>IF(N271="sníž. přenesená",J271,0)</f>
        <v>0</v>
      </c>
      <c r="BI271" s="234">
        <f>IF(N271="nulová",J271,0)</f>
        <v>0</v>
      </c>
      <c r="BJ271" s="14" t="s">
        <v>86</v>
      </c>
      <c r="BK271" s="234">
        <f>ROUND(I271*H271,2)</f>
        <v>0</v>
      </c>
      <c r="BL271" s="14" t="s">
        <v>86</v>
      </c>
      <c r="BM271" s="233" t="s">
        <v>731</v>
      </c>
    </row>
    <row r="272" s="2" customFormat="1" ht="22.2" customHeight="1">
      <c r="A272" s="35"/>
      <c r="B272" s="36"/>
      <c r="C272" s="235" t="s">
        <v>698</v>
      </c>
      <c r="D272" s="235" t="s">
        <v>214</v>
      </c>
      <c r="E272" s="236" t="s">
        <v>733</v>
      </c>
      <c r="F272" s="237" t="s">
        <v>734</v>
      </c>
      <c r="G272" s="238" t="s">
        <v>240</v>
      </c>
      <c r="H272" s="239">
        <v>1</v>
      </c>
      <c r="I272" s="240"/>
      <c r="J272" s="241">
        <f>ROUND(I272*H272,2)</f>
        <v>0</v>
      </c>
      <c r="K272" s="237" t="s">
        <v>161</v>
      </c>
      <c r="L272" s="41"/>
      <c r="M272" s="242" t="s">
        <v>1</v>
      </c>
      <c r="N272" s="243" t="s">
        <v>44</v>
      </c>
      <c r="O272" s="88"/>
      <c r="P272" s="231">
        <f>O272*H272</f>
        <v>0</v>
      </c>
      <c r="Q272" s="231">
        <v>0</v>
      </c>
      <c r="R272" s="231">
        <f>Q272*H272</f>
        <v>0</v>
      </c>
      <c r="S272" s="231">
        <v>0</v>
      </c>
      <c r="T272" s="232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33" t="s">
        <v>86</v>
      </c>
      <c r="AT272" s="233" t="s">
        <v>214</v>
      </c>
      <c r="AU272" s="233" t="s">
        <v>86</v>
      </c>
      <c r="AY272" s="14" t="s">
        <v>156</v>
      </c>
      <c r="BE272" s="234">
        <f>IF(N272="základní",J272,0)</f>
        <v>0</v>
      </c>
      <c r="BF272" s="234">
        <f>IF(N272="snížená",J272,0)</f>
        <v>0</v>
      </c>
      <c r="BG272" s="234">
        <f>IF(N272="zákl. přenesená",J272,0)</f>
        <v>0</v>
      </c>
      <c r="BH272" s="234">
        <f>IF(N272="sníž. přenesená",J272,0)</f>
        <v>0</v>
      </c>
      <c r="BI272" s="234">
        <f>IF(N272="nulová",J272,0)</f>
        <v>0</v>
      </c>
      <c r="BJ272" s="14" t="s">
        <v>86</v>
      </c>
      <c r="BK272" s="234">
        <f>ROUND(I272*H272,2)</f>
        <v>0</v>
      </c>
      <c r="BL272" s="14" t="s">
        <v>86</v>
      </c>
      <c r="BM272" s="233" t="s">
        <v>735</v>
      </c>
    </row>
    <row r="273" s="12" customFormat="1" ht="25.92" customHeight="1">
      <c r="A273" s="12"/>
      <c r="B273" s="207"/>
      <c r="C273" s="208"/>
      <c r="D273" s="209" t="s">
        <v>78</v>
      </c>
      <c r="E273" s="210" t="s">
        <v>736</v>
      </c>
      <c r="F273" s="210" t="s">
        <v>737</v>
      </c>
      <c r="G273" s="208"/>
      <c r="H273" s="208"/>
      <c r="I273" s="211"/>
      <c r="J273" s="212">
        <f>BK273</f>
        <v>0</v>
      </c>
      <c r="K273" s="208"/>
      <c r="L273" s="213"/>
      <c r="M273" s="214"/>
      <c r="N273" s="215"/>
      <c r="O273" s="215"/>
      <c r="P273" s="216">
        <f>SUM(P274:P280)</f>
        <v>0</v>
      </c>
      <c r="Q273" s="215"/>
      <c r="R273" s="216">
        <f>SUM(R274:R280)</f>
        <v>0</v>
      </c>
      <c r="S273" s="215"/>
      <c r="T273" s="217">
        <f>SUM(T274:T280)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8" t="s">
        <v>86</v>
      </c>
      <c r="AT273" s="219" t="s">
        <v>78</v>
      </c>
      <c r="AU273" s="219" t="s">
        <v>79</v>
      </c>
      <c r="AY273" s="218" t="s">
        <v>156</v>
      </c>
      <c r="BK273" s="220">
        <f>SUM(BK274:BK280)</f>
        <v>0</v>
      </c>
    </row>
    <row r="274" s="2" customFormat="1" ht="45" customHeight="1">
      <c r="A274" s="35"/>
      <c r="B274" s="36"/>
      <c r="C274" s="235" t="s">
        <v>708</v>
      </c>
      <c r="D274" s="235" t="s">
        <v>214</v>
      </c>
      <c r="E274" s="236" t="s">
        <v>739</v>
      </c>
      <c r="F274" s="237" t="s">
        <v>740</v>
      </c>
      <c r="G274" s="238" t="s">
        <v>240</v>
      </c>
      <c r="H274" s="239">
        <v>4</v>
      </c>
      <c r="I274" s="240"/>
      <c r="J274" s="241">
        <f>ROUND(I274*H274,2)</f>
        <v>0</v>
      </c>
      <c r="K274" s="237" t="s">
        <v>161</v>
      </c>
      <c r="L274" s="41"/>
      <c r="M274" s="242" t="s">
        <v>1</v>
      </c>
      <c r="N274" s="243" t="s">
        <v>44</v>
      </c>
      <c r="O274" s="88"/>
      <c r="P274" s="231">
        <f>O274*H274</f>
        <v>0</v>
      </c>
      <c r="Q274" s="231">
        <v>0</v>
      </c>
      <c r="R274" s="231">
        <f>Q274*H274</f>
        <v>0</v>
      </c>
      <c r="S274" s="231">
        <v>0</v>
      </c>
      <c r="T274" s="232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33" t="s">
        <v>295</v>
      </c>
      <c r="AT274" s="233" t="s">
        <v>214</v>
      </c>
      <c r="AU274" s="233" t="s">
        <v>86</v>
      </c>
      <c r="AY274" s="14" t="s">
        <v>156</v>
      </c>
      <c r="BE274" s="234">
        <f>IF(N274="základní",J274,0)</f>
        <v>0</v>
      </c>
      <c r="BF274" s="234">
        <f>IF(N274="snížená",J274,0)</f>
        <v>0</v>
      </c>
      <c r="BG274" s="234">
        <f>IF(N274="zákl. přenesená",J274,0)</f>
        <v>0</v>
      </c>
      <c r="BH274" s="234">
        <f>IF(N274="sníž. přenesená",J274,0)</f>
        <v>0</v>
      </c>
      <c r="BI274" s="234">
        <f>IF(N274="nulová",J274,0)</f>
        <v>0</v>
      </c>
      <c r="BJ274" s="14" t="s">
        <v>86</v>
      </c>
      <c r="BK274" s="234">
        <f>ROUND(I274*H274,2)</f>
        <v>0</v>
      </c>
      <c r="BL274" s="14" t="s">
        <v>295</v>
      </c>
      <c r="BM274" s="233" t="s">
        <v>741</v>
      </c>
    </row>
    <row r="275" s="2" customFormat="1" ht="45" customHeight="1">
      <c r="A275" s="35"/>
      <c r="B275" s="36"/>
      <c r="C275" s="235" t="s">
        <v>712</v>
      </c>
      <c r="D275" s="235" t="s">
        <v>214</v>
      </c>
      <c r="E275" s="236" t="s">
        <v>743</v>
      </c>
      <c r="F275" s="237" t="s">
        <v>744</v>
      </c>
      <c r="G275" s="238" t="s">
        <v>240</v>
      </c>
      <c r="H275" s="239">
        <v>2</v>
      </c>
      <c r="I275" s="240"/>
      <c r="J275" s="241">
        <f>ROUND(I275*H275,2)</f>
        <v>0</v>
      </c>
      <c r="K275" s="237" t="s">
        <v>161</v>
      </c>
      <c r="L275" s="41"/>
      <c r="M275" s="242" t="s">
        <v>1</v>
      </c>
      <c r="N275" s="243" t="s">
        <v>44</v>
      </c>
      <c r="O275" s="88"/>
      <c r="P275" s="231">
        <f>O275*H275</f>
        <v>0</v>
      </c>
      <c r="Q275" s="231">
        <v>0</v>
      </c>
      <c r="R275" s="231">
        <f>Q275*H275</f>
        <v>0</v>
      </c>
      <c r="S275" s="231">
        <v>0</v>
      </c>
      <c r="T275" s="232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33" t="s">
        <v>295</v>
      </c>
      <c r="AT275" s="233" t="s">
        <v>214</v>
      </c>
      <c r="AU275" s="233" t="s">
        <v>86</v>
      </c>
      <c r="AY275" s="14" t="s">
        <v>156</v>
      </c>
      <c r="BE275" s="234">
        <f>IF(N275="základní",J275,0)</f>
        <v>0</v>
      </c>
      <c r="BF275" s="234">
        <f>IF(N275="snížená",J275,0)</f>
        <v>0</v>
      </c>
      <c r="BG275" s="234">
        <f>IF(N275="zákl. přenesená",J275,0)</f>
        <v>0</v>
      </c>
      <c r="BH275" s="234">
        <f>IF(N275="sníž. přenesená",J275,0)</f>
        <v>0</v>
      </c>
      <c r="BI275" s="234">
        <f>IF(N275="nulová",J275,0)</f>
        <v>0</v>
      </c>
      <c r="BJ275" s="14" t="s">
        <v>86</v>
      </c>
      <c r="BK275" s="234">
        <f>ROUND(I275*H275,2)</f>
        <v>0</v>
      </c>
      <c r="BL275" s="14" t="s">
        <v>295</v>
      </c>
      <c r="BM275" s="233" t="s">
        <v>745</v>
      </c>
    </row>
    <row r="276" s="2" customFormat="1" ht="70.2" customHeight="1">
      <c r="A276" s="35"/>
      <c r="B276" s="36"/>
      <c r="C276" s="235" t="s">
        <v>716</v>
      </c>
      <c r="D276" s="235" t="s">
        <v>214</v>
      </c>
      <c r="E276" s="236" t="s">
        <v>747</v>
      </c>
      <c r="F276" s="237" t="s">
        <v>748</v>
      </c>
      <c r="G276" s="238" t="s">
        <v>240</v>
      </c>
      <c r="H276" s="239">
        <v>1</v>
      </c>
      <c r="I276" s="240"/>
      <c r="J276" s="241">
        <f>ROUND(I276*H276,2)</f>
        <v>0</v>
      </c>
      <c r="K276" s="237" t="s">
        <v>161</v>
      </c>
      <c r="L276" s="41"/>
      <c r="M276" s="242" t="s">
        <v>1</v>
      </c>
      <c r="N276" s="243" t="s">
        <v>44</v>
      </c>
      <c r="O276" s="88"/>
      <c r="P276" s="231">
        <f>O276*H276</f>
        <v>0</v>
      </c>
      <c r="Q276" s="231">
        <v>0</v>
      </c>
      <c r="R276" s="231">
        <f>Q276*H276</f>
        <v>0</v>
      </c>
      <c r="S276" s="231">
        <v>0</v>
      </c>
      <c r="T276" s="232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33" t="s">
        <v>295</v>
      </c>
      <c r="AT276" s="233" t="s">
        <v>214</v>
      </c>
      <c r="AU276" s="233" t="s">
        <v>86</v>
      </c>
      <c r="AY276" s="14" t="s">
        <v>156</v>
      </c>
      <c r="BE276" s="234">
        <f>IF(N276="základní",J276,0)</f>
        <v>0</v>
      </c>
      <c r="BF276" s="234">
        <f>IF(N276="snížená",J276,0)</f>
        <v>0</v>
      </c>
      <c r="BG276" s="234">
        <f>IF(N276="zákl. přenesená",J276,0)</f>
        <v>0</v>
      </c>
      <c r="BH276" s="234">
        <f>IF(N276="sníž. přenesená",J276,0)</f>
        <v>0</v>
      </c>
      <c r="BI276" s="234">
        <f>IF(N276="nulová",J276,0)</f>
        <v>0</v>
      </c>
      <c r="BJ276" s="14" t="s">
        <v>86</v>
      </c>
      <c r="BK276" s="234">
        <f>ROUND(I276*H276,2)</f>
        <v>0</v>
      </c>
      <c r="BL276" s="14" t="s">
        <v>295</v>
      </c>
      <c r="BM276" s="233" t="s">
        <v>749</v>
      </c>
    </row>
    <row r="277" s="2" customFormat="1" ht="45" customHeight="1">
      <c r="A277" s="35"/>
      <c r="B277" s="36"/>
      <c r="C277" s="235" t="s">
        <v>720</v>
      </c>
      <c r="D277" s="235" t="s">
        <v>214</v>
      </c>
      <c r="E277" s="236" t="s">
        <v>751</v>
      </c>
      <c r="F277" s="237" t="s">
        <v>752</v>
      </c>
      <c r="G277" s="238" t="s">
        <v>240</v>
      </c>
      <c r="H277" s="239">
        <v>1</v>
      </c>
      <c r="I277" s="240"/>
      <c r="J277" s="241">
        <f>ROUND(I277*H277,2)</f>
        <v>0</v>
      </c>
      <c r="K277" s="237" t="s">
        <v>161</v>
      </c>
      <c r="L277" s="41"/>
      <c r="M277" s="242" t="s">
        <v>1</v>
      </c>
      <c r="N277" s="243" t="s">
        <v>44</v>
      </c>
      <c r="O277" s="88"/>
      <c r="P277" s="231">
        <f>O277*H277</f>
        <v>0</v>
      </c>
      <c r="Q277" s="231">
        <v>0</v>
      </c>
      <c r="R277" s="231">
        <f>Q277*H277</f>
        <v>0</v>
      </c>
      <c r="S277" s="231">
        <v>0</v>
      </c>
      <c r="T277" s="232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33" t="s">
        <v>295</v>
      </c>
      <c r="AT277" s="233" t="s">
        <v>214</v>
      </c>
      <c r="AU277" s="233" t="s">
        <v>86</v>
      </c>
      <c r="AY277" s="14" t="s">
        <v>156</v>
      </c>
      <c r="BE277" s="234">
        <f>IF(N277="základní",J277,0)</f>
        <v>0</v>
      </c>
      <c r="BF277" s="234">
        <f>IF(N277="snížená",J277,0)</f>
        <v>0</v>
      </c>
      <c r="BG277" s="234">
        <f>IF(N277="zákl. přenesená",J277,0)</f>
        <v>0</v>
      </c>
      <c r="BH277" s="234">
        <f>IF(N277="sníž. přenesená",J277,0)</f>
        <v>0</v>
      </c>
      <c r="BI277" s="234">
        <f>IF(N277="nulová",J277,0)</f>
        <v>0</v>
      </c>
      <c r="BJ277" s="14" t="s">
        <v>86</v>
      </c>
      <c r="BK277" s="234">
        <f>ROUND(I277*H277,2)</f>
        <v>0</v>
      </c>
      <c r="BL277" s="14" t="s">
        <v>295</v>
      </c>
      <c r="BM277" s="233" t="s">
        <v>753</v>
      </c>
    </row>
    <row r="278" s="2" customFormat="1" ht="115.8" customHeight="1">
      <c r="A278" s="35"/>
      <c r="B278" s="36"/>
      <c r="C278" s="235" t="s">
        <v>724</v>
      </c>
      <c r="D278" s="235" t="s">
        <v>214</v>
      </c>
      <c r="E278" s="236" t="s">
        <v>755</v>
      </c>
      <c r="F278" s="237" t="s">
        <v>756</v>
      </c>
      <c r="G278" s="238" t="s">
        <v>240</v>
      </c>
      <c r="H278" s="239">
        <v>1</v>
      </c>
      <c r="I278" s="240"/>
      <c r="J278" s="241">
        <f>ROUND(I278*H278,2)</f>
        <v>0</v>
      </c>
      <c r="K278" s="237" t="s">
        <v>161</v>
      </c>
      <c r="L278" s="41"/>
      <c r="M278" s="242" t="s">
        <v>1</v>
      </c>
      <c r="N278" s="243" t="s">
        <v>44</v>
      </c>
      <c r="O278" s="88"/>
      <c r="P278" s="231">
        <f>O278*H278</f>
        <v>0</v>
      </c>
      <c r="Q278" s="231">
        <v>0</v>
      </c>
      <c r="R278" s="231">
        <f>Q278*H278</f>
        <v>0</v>
      </c>
      <c r="S278" s="231">
        <v>0</v>
      </c>
      <c r="T278" s="232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33" t="s">
        <v>295</v>
      </c>
      <c r="AT278" s="233" t="s">
        <v>214</v>
      </c>
      <c r="AU278" s="233" t="s">
        <v>86</v>
      </c>
      <c r="AY278" s="14" t="s">
        <v>156</v>
      </c>
      <c r="BE278" s="234">
        <f>IF(N278="základní",J278,0)</f>
        <v>0</v>
      </c>
      <c r="BF278" s="234">
        <f>IF(N278="snížená",J278,0)</f>
        <v>0</v>
      </c>
      <c r="BG278" s="234">
        <f>IF(N278="zákl. přenesená",J278,0)</f>
        <v>0</v>
      </c>
      <c r="BH278" s="234">
        <f>IF(N278="sníž. přenesená",J278,0)</f>
        <v>0</v>
      </c>
      <c r="BI278" s="234">
        <f>IF(N278="nulová",J278,0)</f>
        <v>0</v>
      </c>
      <c r="BJ278" s="14" t="s">
        <v>86</v>
      </c>
      <c r="BK278" s="234">
        <f>ROUND(I278*H278,2)</f>
        <v>0</v>
      </c>
      <c r="BL278" s="14" t="s">
        <v>295</v>
      </c>
      <c r="BM278" s="233" t="s">
        <v>757</v>
      </c>
    </row>
    <row r="279" s="2" customFormat="1" ht="34.8" customHeight="1">
      <c r="A279" s="35"/>
      <c r="B279" s="36"/>
      <c r="C279" s="235" t="s">
        <v>728</v>
      </c>
      <c r="D279" s="235" t="s">
        <v>214</v>
      </c>
      <c r="E279" s="236" t="s">
        <v>759</v>
      </c>
      <c r="F279" s="237" t="s">
        <v>760</v>
      </c>
      <c r="G279" s="238" t="s">
        <v>240</v>
      </c>
      <c r="H279" s="239">
        <v>1</v>
      </c>
      <c r="I279" s="240"/>
      <c r="J279" s="241">
        <f>ROUND(I279*H279,2)</f>
        <v>0</v>
      </c>
      <c r="K279" s="237" t="s">
        <v>161</v>
      </c>
      <c r="L279" s="41"/>
      <c r="M279" s="242" t="s">
        <v>1</v>
      </c>
      <c r="N279" s="243" t="s">
        <v>44</v>
      </c>
      <c r="O279" s="88"/>
      <c r="P279" s="231">
        <f>O279*H279</f>
        <v>0</v>
      </c>
      <c r="Q279" s="231">
        <v>0</v>
      </c>
      <c r="R279" s="231">
        <f>Q279*H279</f>
        <v>0</v>
      </c>
      <c r="S279" s="231">
        <v>0</v>
      </c>
      <c r="T279" s="232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33" t="s">
        <v>295</v>
      </c>
      <c r="AT279" s="233" t="s">
        <v>214</v>
      </c>
      <c r="AU279" s="233" t="s">
        <v>86</v>
      </c>
      <c r="AY279" s="14" t="s">
        <v>156</v>
      </c>
      <c r="BE279" s="234">
        <f>IF(N279="základní",J279,0)</f>
        <v>0</v>
      </c>
      <c r="BF279" s="234">
        <f>IF(N279="snížená",J279,0)</f>
        <v>0</v>
      </c>
      <c r="BG279" s="234">
        <f>IF(N279="zákl. přenesená",J279,0)</f>
        <v>0</v>
      </c>
      <c r="BH279" s="234">
        <f>IF(N279="sníž. přenesená",J279,0)</f>
        <v>0</v>
      </c>
      <c r="BI279" s="234">
        <f>IF(N279="nulová",J279,0)</f>
        <v>0</v>
      </c>
      <c r="BJ279" s="14" t="s">
        <v>86</v>
      </c>
      <c r="BK279" s="234">
        <f>ROUND(I279*H279,2)</f>
        <v>0</v>
      </c>
      <c r="BL279" s="14" t="s">
        <v>295</v>
      </c>
      <c r="BM279" s="233" t="s">
        <v>761</v>
      </c>
    </row>
    <row r="280" s="2" customFormat="1" ht="45" customHeight="1">
      <c r="A280" s="35"/>
      <c r="B280" s="36"/>
      <c r="C280" s="235" t="s">
        <v>732</v>
      </c>
      <c r="D280" s="235" t="s">
        <v>214</v>
      </c>
      <c r="E280" s="236" t="s">
        <v>763</v>
      </c>
      <c r="F280" s="237" t="s">
        <v>764</v>
      </c>
      <c r="G280" s="238" t="s">
        <v>240</v>
      </c>
      <c r="H280" s="239">
        <v>1</v>
      </c>
      <c r="I280" s="240"/>
      <c r="J280" s="241">
        <f>ROUND(I280*H280,2)</f>
        <v>0</v>
      </c>
      <c r="K280" s="237" t="s">
        <v>161</v>
      </c>
      <c r="L280" s="41"/>
      <c r="M280" s="246" t="s">
        <v>1</v>
      </c>
      <c r="N280" s="247" t="s">
        <v>44</v>
      </c>
      <c r="O280" s="248"/>
      <c r="P280" s="249">
        <f>O280*H280</f>
        <v>0</v>
      </c>
      <c r="Q280" s="249">
        <v>0</v>
      </c>
      <c r="R280" s="249">
        <f>Q280*H280</f>
        <v>0</v>
      </c>
      <c r="S280" s="249">
        <v>0</v>
      </c>
      <c r="T280" s="250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33" t="s">
        <v>86</v>
      </c>
      <c r="AT280" s="233" t="s">
        <v>214</v>
      </c>
      <c r="AU280" s="233" t="s">
        <v>86</v>
      </c>
      <c r="AY280" s="14" t="s">
        <v>156</v>
      </c>
      <c r="BE280" s="234">
        <f>IF(N280="základní",J280,0)</f>
        <v>0</v>
      </c>
      <c r="BF280" s="234">
        <f>IF(N280="snížená",J280,0)</f>
        <v>0</v>
      </c>
      <c r="BG280" s="234">
        <f>IF(N280="zákl. přenesená",J280,0)</f>
        <v>0</v>
      </c>
      <c r="BH280" s="234">
        <f>IF(N280="sníž. přenesená",J280,0)</f>
        <v>0</v>
      </c>
      <c r="BI280" s="234">
        <f>IF(N280="nulová",J280,0)</f>
        <v>0</v>
      </c>
      <c r="BJ280" s="14" t="s">
        <v>86</v>
      </c>
      <c r="BK280" s="234">
        <f>ROUND(I280*H280,2)</f>
        <v>0</v>
      </c>
      <c r="BL280" s="14" t="s">
        <v>86</v>
      </c>
      <c r="BM280" s="233" t="s">
        <v>765</v>
      </c>
    </row>
    <row r="281" s="2" customFormat="1" ht="6.96" customHeight="1">
      <c r="A281" s="35"/>
      <c r="B281" s="63"/>
      <c r="C281" s="64"/>
      <c r="D281" s="64"/>
      <c r="E281" s="64"/>
      <c r="F281" s="64"/>
      <c r="G281" s="64"/>
      <c r="H281" s="64"/>
      <c r="I281" s="64"/>
      <c r="J281" s="64"/>
      <c r="K281" s="64"/>
      <c r="L281" s="41"/>
      <c r="M281" s="3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</row>
  </sheetData>
  <sheetProtection sheet="1" autoFilter="0" formatColumns="0" formatRows="0" objects="1" scenarios="1" spinCount="100000" saltValue="QyGlrYise9UiFCDYrEYXTOYF8/GvULWZIGISoNDhGDTPEdtghi7PF+5h+nBLsDgR5uvEKyixz1lreMDy+8PYsw==" hashValue="oT2H6DBWVPNBFwX/ruv3CLGhkKRhWzjj7gAsjoIsn0feHTQNY+LXr8GtnripyKePtzqxfD2RU8rZfPFvliZQZw==" algorithmName="SHA-512" password="CC35"/>
  <autoFilter ref="C130:K28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2.28125" style="1" customWidth="1"/>
    <col min="9" max="9" width="21.57422" style="1" customWidth="1"/>
    <col min="10" max="10" width="21.57422" style="1" customWidth="1"/>
    <col min="11" max="11" width="21.57422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105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89</v>
      </c>
    </row>
    <row r="4" s="1" customFormat="1" ht="24.96" customHeight="1">
      <c r="B4" s="17"/>
      <c r="D4" s="145" t="s">
        <v>119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4" customHeight="1">
      <c r="B7" s="17"/>
      <c r="E7" s="148" t="str">
        <f>'Rekapitulace stavby'!K6</f>
        <v>Oprava PZS na přejezdu P2156 v km 101,296 a PZS P2157 v km 102,845 úseku Lenešice - Břvany</v>
      </c>
      <c r="F7" s="147"/>
      <c r="G7" s="147"/>
      <c r="H7" s="147"/>
      <c r="L7" s="17"/>
    </row>
    <row r="8" s="1" customFormat="1" ht="12" customHeight="1">
      <c r="B8" s="17"/>
      <c r="D8" s="147" t="s">
        <v>120</v>
      </c>
      <c r="L8" s="17"/>
    </row>
    <row r="9" s="2" customFormat="1" ht="14.4" customHeight="1">
      <c r="A9" s="35"/>
      <c r="B9" s="41"/>
      <c r="C9" s="35"/>
      <c r="D9" s="35"/>
      <c r="E9" s="148" t="s">
        <v>875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122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4.4" customHeight="1">
      <c r="A11" s="35"/>
      <c r="B11" s="41"/>
      <c r="C11" s="35"/>
      <c r="D11" s="35"/>
      <c r="E11" s="149" t="s">
        <v>766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88</v>
      </c>
      <c r="G13" s="35"/>
      <c r="H13" s="35"/>
      <c r="I13" s="147" t="s">
        <v>20</v>
      </c>
      <c r="J13" s="138" t="s">
        <v>21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22</v>
      </c>
      <c r="E14" s="35"/>
      <c r="F14" s="138" t="s">
        <v>23</v>
      </c>
      <c r="G14" s="35"/>
      <c r="H14" s="35"/>
      <c r="I14" s="147" t="s">
        <v>24</v>
      </c>
      <c r="J14" s="150" t="str">
        <f>'Rekapitulace stavby'!AN8</f>
        <v>2. 11. 2020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26</v>
      </c>
      <c r="E16" s="35"/>
      <c r="F16" s="35"/>
      <c r="G16" s="35"/>
      <c r="H16" s="35"/>
      <c r="I16" s="147" t="s">
        <v>27</v>
      </c>
      <c r="J16" s="138" t="s">
        <v>28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124</v>
      </c>
      <c r="F17" s="35"/>
      <c r="G17" s="35"/>
      <c r="H17" s="35"/>
      <c r="I17" s="147" t="s">
        <v>30</v>
      </c>
      <c r="J17" s="138" t="s">
        <v>31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32</v>
      </c>
      <c r="E19" s="35"/>
      <c r="F19" s="35"/>
      <c r="G19" s="35"/>
      <c r="H19" s="35"/>
      <c r="I19" s="147" t="s">
        <v>27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30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34</v>
      </c>
      <c r="E22" s="35"/>
      <c r="F22" s="35"/>
      <c r="G22" s="35"/>
      <c r="H22" s="35"/>
      <c r="I22" s="147" t="s">
        <v>27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30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36</v>
      </c>
      <c r="E25" s="35"/>
      <c r="F25" s="35"/>
      <c r="G25" s="35"/>
      <c r="H25" s="35"/>
      <c r="I25" s="147" t="s">
        <v>27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37</v>
      </c>
      <c r="F26" s="35"/>
      <c r="G26" s="35"/>
      <c r="H26" s="35"/>
      <c r="I26" s="147" t="s">
        <v>30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38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4.4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39</v>
      </c>
      <c r="E32" s="35"/>
      <c r="F32" s="35"/>
      <c r="G32" s="35"/>
      <c r="H32" s="35"/>
      <c r="I32" s="35"/>
      <c r="J32" s="157">
        <f>ROUND(J124,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41</v>
      </c>
      <c r="G34" s="35"/>
      <c r="H34" s="35"/>
      <c r="I34" s="158" t="s">
        <v>40</v>
      </c>
      <c r="J34" s="158" t="s">
        <v>42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43</v>
      </c>
      <c r="E35" s="147" t="s">
        <v>44</v>
      </c>
      <c r="F35" s="160">
        <f>ROUND((SUM(BE124:BE159)),  2)</f>
        <v>0</v>
      </c>
      <c r="G35" s="35"/>
      <c r="H35" s="35"/>
      <c r="I35" s="161">
        <v>0.20999999999999999</v>
      </c>
      <c r="J35" s="160">
        <f>ROUND(((SUM(BE124:BE159))*I35),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45</v>
      </c>
      <c r="F36" s="160">
        <f>ROUND((SUM(BF124:BF159)),  2)</f>
        <v>0</v>
      </c>
      <c r="G36" s="35"/>
      <c r="H36" s="35"/>
      <c r="I36" s="161">
        <v>0.14999999999999999</v>
      </c>
      <c r="J36" s="160">
        <f>ROUND(((SUM(BF124:BF159))*I36),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46</v>
      </c>
      <c r="F37" s="160">
        <f>ROUND((SUM(BG124:BG159)),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47</v>
      </c>
      <c r="F38" s="160">
        <f>ROUND((SUM(BH124:BH159)),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48</v>
      </c>
      <c r="F39" s="160">
        <f>ROUND((SUM(BI124:BI159)),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52</v>
      </c>
      <c r="E50" s="170"/>
      <c r="F50" s="170"/>
      <c r="G50" s="169" t="s">
        <v>53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2"/>
      <c r="J61" s="174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56</v>
      </c>
      <c r="E65" s="175"/>
      <c r="F65" s="175"/>
      <c r="G65" s="169" t="s">
        <v>57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2"/>
      <c r="J76" s="174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4" customHeight="1">
      <c r="A85" s="35"/>
      <c r="B85" s="36"/>
      <c r="C85" s="37"/>
      <c r="D85" s="37"/>
      <c r="E85" s="180" t="str">
        <f>E7</f>
        <v>Oprava PZS na přejezdu P2156 v km 101,296 a PZS P2157 v km 102,845 úseku Lenešice - Břvany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120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4.4" customHeight="1">
      <c r="A87" s="35"/>
      <c r="B87" s="36"/>
      <c r="C87" s="37"/>
      <c r="D87" s="37"/>
      <c r="E87" s="180" t="s">
        <v>875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122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4.4" customHeight="1">
      <c r="A89" s="35"/>
      <c r="B89" s="36"/>
      <c r="C89" s="37"/>
      <c r="D89" s="37"/>
      <c r="E89" s="73" t="str">
        <f>E11</f>
        <v>02 - Stavební část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22</v>
      </c>
      <c r="D91" s="37"/>
      <c r="E91" s="37"/>
      <c r="F91" s="24" t="str">
        <f>F14</f>
        <v xml:space="preserve"> </v>
      </c>
      <c r="G91" s="37"/>
      <c r="H91" s="37"/>
      <c r="I91" s="29" t="s">
        <v>24</v>
      </c>
      <c r="J91" s="76" t="str">
        <f>IF(J14="","",J14)</f>
        <v>2. 11. 2020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6" customHeight="1">
      <c r="A93" s="35"/>
      <c r="B93" s="36"/>
      <c r="C93" s="29" t="s">
        <v>26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34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6" customHeight="1">
      <c r="A94" s="35"/>
      <c r="B94" s="36"/>
      <c r="C94" s="29" t="s">
        <v>32</v>
      </c>
      <c r="D94" s="37"/>
      <c r="E94" s="37"/>
      <c r="F94" s="24" t="str">
        <f>IF(E20="","",E20)</f>
        <v>Vyplň údaj</v>
      </c>
      <c r="G94" s="37"/>
      <c r="H94" s="37"/>
      <c r="I94" s="29" t="s">
        <v>36</v>
      </c>
      <c r="J94" s="33" t="str">
        <f>E26</f>
        <v>Žitný David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126</v>
      </c>
      <c r="D96" s="182"/>
      <c r="E96" s="182"/>
      <c r="F96" s="182"/>
      <c r="G96" s="182"/>
      <c r="H96" s="182"/>
      <c r="I96" s="182"/>
      <c r="J96" s="183" t="s">
        <v>127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128</v>
      </c>
      <c r="D98" s="37"/>
      <c r="E98" s="37"/>
      <c r="F98" s="37"/>
      <c r="G98" s="37"/>
      <c r="H98" s="37"/>
      <c r="I98" s="37"/>
      <c r="J98" s="107">
        <f>J124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129</v>
      </c>
    </row>
    <row r="99" s="9" customFormat="1" ht="24.96" customHeight="1">
      <c r="A99" s="9"/>
      <c r="B99" s="185"/>
      <c r="C99" s="186"/>
      <c r="D99" s="187" t="s">
        <v>767</v>
      </c>
      <c r="E99" s="188"/>
      <c r="F99" s="188"/>
      <c r="G99" s="188"/>
      <c r="H99" s="188"/>
      <c r="I99" s="188"/>
      <c r="J99" s="189">
        <f>J125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5"/>
      <c r="C100" s="186"/>
      <c r="D100" s="187" t="s">
        <v>768</v>
      </c>
      <c r="E100" s="188"/>
      <c r="F100" s="188"/>
      <c r="G100" s="188"/>
      <c r="H100" s="188"/>
      <c r="I100" s="188"/>
      <c r="J100" s="189">
        <f>J126</f>
        <v>0</v>
      </c>
      <c r="K100" s="186"/>
      <c r="L100" s="19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1"/>
      <c r="C101" s="130"/>
      <c r="D101" s="192" t="s">
        <v>769</v>
      </c>
      <c r="E101" s="193"/>
      <c r="F101" s="193"/>
      <c r="G101" s="193"/>
      <c r="H101" s="193"/>
      <c r="I101" s="193"/>
      <c r="J101" s="194">
        <f>J127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5"/>
      <c r="C102" s="186"/>
      <c r="D102" s="187" t="s">
        <v>770</v>
      </c>
      <c r="E102" s="188"/>
      <c r="F102" s="188"/>
      <c r="G102" s="188"/>
      <c r="H102" s="188"/>
      <c r="I102" s="188"/>
      <c r="J102" s="189">
        <f>J155</f>
        <v>0</v>
      </c>
      <c r="K102" s="186"/>
      <c r="L102" s="19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141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" customHeight="1">
      <c r="A112" s="35"/>
      <c r="B112" s="36"/>
      <c r="C112" s="37"/>
      <c r="D112" s="37"/>
      <c r="E112" s="180" t="str">
        <f>E7</f>
        <v>Oprava PZS na přejezdu P2156 v km 101,296 a PZS P2157 v km 102,845 úseku Lenešice - Břvany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1" customFormat="1" ht="12" customHeight="1">
      <c r="B113" s="18"/>
      <c r="C113" s="29" t="s">
        <v>120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="2" customFormat="1" ht="14.4" customHeight="1">
      <c r="A114" s="35"/>
      <c r="B114" s="36"/>
      <c r="C114" s="37"/>
      <c r="D114" s="37"/>
      <c r="E114" s="180" t="s">
        <v>875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122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4.4" customHeight="1">
      <c r="A116" s="35"/>
      <c r="B116" s="36"/>
      <c r="C116" s="37"/>
      <c r="D116" s="37"/>
      <c r="E116" s="73" t="str">
        <f>E11</f>
        <v>02 - Stavební část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22</v>
      </c>
      <c r="D118" s="37"/>
      <c r="E118" s="37"/>
      <c r="F118" s="24" t="str">
        <f>F14</f>
        <v xml:space="preserve"> </v>
      </c>
      <c r="G118" s="37"/>
      <c r="H118" s="37"/>
      <c r="I118" s="29" t="s">
        <v>24</v>
      </c>
      <c r="J118" s="76" t="str">
        <f>IF(J14="","",J14)</f>
        <v>2. 11. 2020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6" customHeight="1">
      <c r="A120" s="35"/>
      <c r="B120" s="36"/>
      <c r="C120" s="29" t="s">
        <v>26</v>
      </c>
      <c r="D120" s="37"/>
      <c r="E120" s="37"/>
      <c r="F120" s="24" t="str">
        <f>E17</f>
        <v>Správa železnic, státní organizace</v>
      </c>
      <c r="G120" s="37"/>
      <c r="H120" s="37"/>
      <c r="I120" s="29" t="s">
        <v>34</v>
      </c>
      <c r="J120" s="33" t="str">
        <f>E23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6" customHeight="1">
      <c r="A121" s="35"/>
      <c r="B121" s="36"/>
      <c r="C121" s="29" t="s">
        <v>32</v>
      </c>
      <c r="D121" s="37"/>
      <c r="E121" s="37"/>
      <c r="F121" s="24" t="str">
        <f>IF(E20="","",E20)</f>
        <v>Vyplň údaj</v>
      </c>
      <c r="G121" s="37"/>
      <c r="H121" s="37"/>
      <c r="I121" s="29" t="s">
        <v>36</v>
      </c>
      <c r="J121" s="33" t="str">
        <f>E26</f>
        <v>Žitný David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96"/>
      <c r="B123" s="197"/>
      <c r="C123" s="198" t="s">
        <v>142</v>
      </c>
      <c r="D123" s="199" t="s">
        <v>64</v>
      </c>
      <c r="E123" s="199" t="s">
        <v>60</v>
      </c>
      <c r="F123" s="199" t="s">
        <v>61</v>
      </c>
      <c r="G123" s="199" t="s">
        <v>143</v>
      </c>
      <c r="H123" s="199" t="s">
        <v>144</v>
      </c>
      <c r="I123" s="199" t="s">
        <v>145</v>
      </c>
      <c r="J123" s="199" t="s">
        <v>127</v>
      </c>
      <c r="K123" s="200" t="s">
        <v>146</v>
      </c>
      <c r="L123" s="201"/>
      <c r="M123" s="97" t="s">
        <v>1</v>
      </c>
      <c r="N123" s="98" t="s">
        <v>43</v>
      </c>
      <c r="O123" s="98" t="s">
        <v>147</v>
      </c>
      <c r="P123" s="98" t="s">
        <v>148</v>
      </c>
      <c r="Q123" s="98" t="s">
        <v>149</v>
      </c>
      <c r="R123" s="98" t="s">
        <v>150</v>
      </c>
      <c r="S123" s="98" t="s">
        <v>151</v>
      </c>
      <c r="T123" s="99" t="s">
        <v>152</v>
      </c>
      <c r="U123" s="196"/>
      <c r="V123" s="196"/>
      <c r="W123" s="196"/>
      <c r="X123" s="196"/>
      <c r="Y123" s="196"/>
      <c r="Z123" s="196"/>
      <c r="AA123" s="196"/>
      <c r="AB123" s="196"/>
      <c r="AC123" s="196"/>
      <c r="AD123" s="196"/>
      <c r="AE123" s="196"/>
    </row>
    <row r="124" s="2" customFormat="1" ht="22.8" customHeight="1">
      <c r="A124" s="35"/>
      <c r="B124" s="36"/>
      <c r="C124" s="104" t="s">
        <v>153</v>
      </c>
      <c r="D124" s="37"/>
      <c r="E124" s="37"/>
      <c r="F124" s="37"/>
      <c r="G124" s="37"/>
      <c r="H124" s="37"/>
      <c r="I124" s="37"/>
      <c r="J124" s="202">
        <f>BK124</f>
        <v>0</v>
      </c>
      <c r="K124" s="37"/>
      <c r="L124" s="41"/>
      <c r="M124" s="100"/>
      <c r="N124" s="203"/>
      <c r="O124" s="101"/>
      <c r="P124" s="204">
        <f>P125+P126+P155</f>
        <v>0</v>
      </c>
      <c r="Q124" s="101"/>
      <c r="R124" s="204">
        <f>R125+R126+R155</f>
        <v>278.64357480000001</v>
      </c>
      <c r="S124" s="101"/>
      <c r="T124" s="205">
        <f>T125+T126+T155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78</v>
      </c>
      <c r="AU124" s="14" t="s">
        <v>129</v>
      </c>
      <c r="BK124" s="206">
        <f>BK125+BK126+BK155</f>
        <v>0</v>
      </c>
    </row>
    <row r="125" s="12" customFormat="1" ht="25.92" customHeight="1">
      <c r="A125" s="12"/>
      <c r="B125" s="207"/>
      <c r="C125" s="208"/>
      <c r="D125" s="209" t="s">
        <v>78</v>
      </c>
      <c r="E125" s="210" t="s">
        <v>771</v>
      </c>
      <c r="F125" s="210" t="s">
        <v>772</v>
      </c>
      <c r="G125" s="208"/>
      <c r="H125" s="208"/>
      <c r="I125" s="211"/>
      <c r="J125" s="212">
        <f>BK125</f>
        <v>0</v>
      </c>
      <c r="K125" s="208"/>
      <c r="L125" s="213"/>
      <c r="M125" s="214"/>
      <c r="N125" s="215"/>
      <c r="O125" s="215"/>
      <c r="P125" s="216">
        <v>0</v>
      </c>
      <c r="Q125" s="215"/>
      <c r="R125" s="216">
        <v>0</v>
      </c>
      <c r="S125" s="215"/>
      <c r="T125" s="217"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8" t="s">
        <v>86</v>
      </c>
      <c r="AT125" s="219" t="s">
        <v>78</v>
      </c>
      <c r="AU125" s="219" t="s">
        <v>79</v>
      </c>
      <c r="AY125" s="218" t="s">
        <v>156</v>
      </c>
      <c r="BK125" s="220">
        <v>0</v>
      </c>
    </row>
    <row r="126" s="12" customFormat="1" ht="25.92" customHeight="1">
      <c r="A126" s="12"/>
      <c r="B126" s="207"/>
      <c r="C126" s="208"/>
      <c r="D126" s="209" t="s">
        <v>78</v>
      </c>
      <c r="E126" s="210" t="s">
        <v>157</v>
      </c>
      <c r="F126" s="210" t="s">
        <v>773</v>
      </c>
      <c r="G126" s="208"/>
      <c r="H126" s="208"/>
      <c r="I126" s="211"/>
      <c r="J126" s="212">
        <f>BK126</f>
        <v>0</v>
      </c>
      <c r="K126" s="208"/>
      <c r="L126" s="213"/>
      <c r="M126" s="214"/>
      <c r="N126" s="215"/>
      <c r="O126" s="215"/>
      <c r="P126" s="216">
        <f>P127</f>
        <v>0</v>
      </c>
      <c r="Q126" s="215"/>
      <c r="R126" s="216">
        <f>R127</f>
        <v>278.64357480000001</v>
      </c>
      <c r="S126" s="215"/>
      <c r="T126" s="217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8" t="s">
        <v>166</v>
      </c>
      <c r="AT126" s="219" t="s">
        <v>78</v>
      </c>
      <c r="AU126" s="219" t="s">
        <v>79</v>
      </c>
      <c r="AY126" s="218" t="s">
        <v>156</v>
      </c>
      <c r="BK126" s="220">
        <f>BK127</f>
        <v>0</v>
      </c>
    </row>
    <row r="127" s="12" customFormat="1" ht="22.8" customHeight="1">
      <c r="A127" s="12"/>
      <c r="B127" s="207"/>
      <c r="C127" s="208"/>
      <c r="D127" s="209" t="s">
        <v>78</v>
      </c>
      <c r="E127" s="244" t="s">
        <v>774</v>
      </c>
      <c r="F127" s="244" t="s">
        <v>775</v>
      </c>
      <c r="G127" s="208"/>
      <c r="H127" s="208"/>
      <c r="I127" s="211"/>
      <c r="J127" s="245">
        <f>BK127</f>
        <v>0</v>
      </c>
      <c r="K127" s="208"/>
      <c r="L127" s="213"/>
      <c r="M127" s="214"/>
      <c r="N127" s="215"/>
      <c r="O127" s="215"/>
      <c r="P127" s="216">
        <f>SUM(P128:P154)</f>
        <v>0</v>
      </c>
      <c r="Q127" s="215"/>
      <c r="R127" s="216">
        <f>SUM(R128:R154)</f>
        <v>278.64357480000001</v>
      </c>
      <c r="S127" s="215"/>
      <c r="T127" s="217">
        <f>SUM(T128:T154)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8" t="s">
        <v>166</v>
      </c>
      <c r="AT127" s="219" t="s">
        <v>78</v>
      </c>
      <c r="AU127" s="219" t="s">
        <v>86</v>
      </c>
      <c r="AY127" s="218" t="s">
        <v>156</v>
      </c>
      <c r="BK127" s="220">
        <f>SUM(BK128:BK154)</f>
        <v>0</v>
      </c>
    </row>
    <row r="128" s="2" customFormat="1" ht="22.2" customHeight="1">
      <c r="A128" s="35"/>
      <c r="B128" s="36"/>
      <c r="C128" s="235" t="s">
        <v>86</v>
      </c>
      <c r="D128" s="235" t="s">
        <v>214</v>
      </c>
      <c r="E128" s="236" t="s">
        <v>776</v>
      </c>
      <c r="F128" s="237" t="s">
        <v>777</v>
      </c>
      <c r="G128" s="238" t="s">
        <v>329</v>
      </c>
      <c r="H128" s="239">
        <v>3.371</v>
      </c>
      <c r="I128" s="240"/>
      <c r="J128" s="241">
        <f>ROUND(I128*H128,2)</f>
        <v>0</v>
      </c>
      <c r="K128" s="237" t="s">
        <v>778</v>
      </c>
      <c r="L128" s="41"/>
      <c r="M128" s="242" t="s">
        <v>1</v>
      </c>
      <c r="N128" s="243" t="s">
        <v>44</v>
      </c>
      <c r="O128" s="88"/>
      <c r="P128" s="231">
        <f>O128*H128</f>
        <v>0</v>
      </c>
      <c r="Q128" s="231">
        <v>0.0088000000000000005</v>
      </c>
      <c r="R128" s="231">
        <f>Q128*H128</f>
        <v>0.029664800000000002</v>
      </c>
      <c r="S128" s="231">
        <v>0</v>
      </c>
      <c r="T128" s="23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3" t="s">
        <v>86</v>
      </c>
      <c r="AT128" s="233" t="s">
        <v>214</v>
      </c>
      <c r="AU128" s="233" t="s">
        <v>89</v>
      </c>
      <c r="AY128" s="14" t="s">
        <v>156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4" t="s">
        <v>86</v>
      </c>
      <c r="BK128" s="234">
        <f>ROUND(I128*H128,2)</f>
        <v>0</v>
      </c>
      <c r="BL128" s="14" t="s">
        <v>86</v>
      </c>
      <c r="BM128" s="233" t="s">
        <v>779</v>
      </c>
    </row>
    <row r="129" s="2" customFormat="1">
      <c r="A129" s="35"/>
      <c r="B129" s="36"/>
      <c r="C129" s="37"/>
      <c r="D129" s="251" t="s">
        <v>780</v>
      </c>
      <c r="E129" s="37"/>
      <c r="F129" s="252" t="s">
        <v>781</v>
      </c>
      <c r="G129" s="37"/>
      <c r="H129" s="37"/>
      <c r="I129" s="253"/>
      <c r="J129" s="37"/>
      <c r="K129" s="37"/>
      <c r="L129" s="41"/>
      <c r="M129" s="254"/>
      <c r="N129" s="255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780</v>
      </c>
      <c r="AU129" s="14" t="s">
        <v>89</v>
      </c>
    </row>
    <row r="130" s="2" customFormat="1" ht="57.6" customHeight="1">
      <c r="A130" s="35"/>
      <c r="B130" s="36"/>
      <c r="C130" s="235" t="s">
        <v>89</v>
      </c>
      <c r="D130" s="235" t="s">
        <v>214</v>
      </c>
      <c r="E130" s="236" t="s">
        <v>782</v>
      </c>
      <c r="F130" s="237" t="s">
        <v>783</v>
      </c>
      <c r="G130" s="238" t="s">
        <v>160</v>
      </c>
      <c r="H130" s="239">
        <v>2458</v>
      </c>
      <c r="I130" s="240"/>
      <c r="J130" s="241">
        <f>ROUND(I130*H130,2)</f>
        <v>0</v>
      </c>
      <c r="K130" s="237" t="s">
        <v>778</v>
      </c>
      <c r="L130" s="41"/>
      <c r="M130" s="242" t="s">
        <v>1</v>
      </c>
      <c r="N130" s="243" t="s">
        <v>44</v>
      </c>
      <c r="O130" s="88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3" t="s">
        <v>86</v>
      </c>
      <c r="AT130" s="233" t="s">
        <v>214</v>
      </c>
      <c r="AU130" s="233" t="s">
        <v>89</v>
      </c>
      <c r="AY130" s="14" t="s">
        <v>156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4" t="s">
        <v>86</v>
      </c>
      <c r="BK130" s="234">
        <f>ROUND(I130*H130,2)</f>
        <v>0</v>
      </c>
      <c r="BL130" s="14" t="s">
        <v>86</v>
      </c>
      <c r="BM130" s="233" t="s">
        <v>784</v>
      </c>
    </row>
    <row r="131" s="2" customFormat="1">
      <c r="A131" s="35"/>
      <c r="B131" s="36"/>
      <c r="C131" s="37"/>
      <c r="D131" s="251" t="s">
        <v>780</v>
      </c>
      <c r="E131" s="37"/>
      <c r="F131" s="252" t="s">
        <v>785</v>
      </c>
      <c r="G131" s="37"/>
      <c r="H131" s="37"/>
      <c r="I131" s="253"/>
      <c r="J131" s="37"/>
      <c r="K131" s="37"/>
      <c r="L131" s="41"/>
      <c r="M131" s="254"/>
      <c r="N131" s="255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780</v>
      </c>
      <c r="AU131" s="14" t="s">
        <v>89</v>
      </c>
    </row>
    <row r="132" s="2" customFormat="1" ht="57.6" customHeight="1">
      <c r="A132" s="35"/>
      <c r="B132" s="36"/>
      <c r="C132" s="235" t="s">
        <v>166</v>
      </c>
      <c r="D132" s="235" t="s">
        <v>214</v>
      </c>
      <c r="E132" s="236" t="s">
        <v>786</v>
      </c>
      <c r="F132" s="237" t="s">
        <v>787</v>
      </c>
      <c r="G132" s="238" t="s">
        <v>160</v>
      </c>
      <c r="H132" s="239">
        <v>913</v>
      </c>
      <c r="I132" s="240"/>
      <c r="J132" s="241">
        <f>ROUND(I132*H132,2)</f>
        <v>0</v>
      </c>
      <c r="K132" s="237" t="s">
        <v>778</v>
      </c>
      <c r="L132" s="41"/>
      <c r="M132" s="242" t="s">
        <v>1</v>
      </c>
      <c r="N132" s="243" t="s">
        <v>44</v>
      </c>
      <c r="O132" s="88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3" t="s">
        <v>86</v>
      </c>
      <c r="AT132" s="233" t="s">
        <v>214</v>
      </c>
      <c r="AU132" s="233" t="s">
        <v>89</v>
      </c>
      <c r="AY132" s="14" t="s">
        <v>156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4" t="s">
        <v>86</v>
      </c>
      <c r="BK132" s="234">
        <f>ROUND(I132*H132,2)</f>
        <v>0</v>
      </c>
      <c r="BL132" s="14" t="s">
        <v>86</v>
      </c>
      <c r="BM132" s="233" t="s">
        <v>788</v>
      </c>
    </row>
    <row r="133" s="2" customFormat="1">
      <c r="A133" s="35"/>
      <c r="B133" s="36"/>
      <c r="C133" s="37"/>
      <c r="D133" s="251" t="s">
        <v>780</v>
      </c>
      <c r="E133" s="37"/>
      <c r="F133" s="252" t="s">
        <v>785</v>
      </c>
      <c r="G133" s="37"/>
      <c r="H133" s="37"/>
      <c r="I133" s="253"/>
      <c r="J133" s="37"/>
      <c r="K133" s="37"/>
      <c r="L133" s="41"/>
      <c r="M133" s="254"/>
      <c r="N133" s="255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780</v>
      </c>
      <c r="AU133" s="14" t="s">
        <v>89</v>
      </c>
    </row>
    <row r="134" s="2" customFormat="1" ht="34.8" customHeight="1">
      <c r="A134" s="35"/>
      <c r="B134" s="36"/>
      <c r="C134" s="235" t="s">
        <v>170</v>
      </c>
      <c r="D134" s="235" t="s">
        <v>214</v>
      </c>
      <c r="E134" s="236" t="s">
        <v>789</v>
      </c>
      <c r="F134" s="237" t="s">
        <v>790</v>
      </c>
      <c r="G134" s="238" t="s">
        <v>791</v>
      </c>
      <c r="H134" s="239">
        <v>753</v>
      </c>
      <c r="I134" s="240"/>
      <c r="J134" s="241">
        <f>ROUND(I134*H134,2)</f>
        <v>0</v>
      </c>
      <c r="K134" s="237" t="s">
        <v>778</v>
      </c>
      <c r="L134" s="41"/>
      <c r="M134" s="242" t="s">
        <v>1</v>
      </c>
      <c r="N134" s="243" t="s">
        <v>44</v>
      </c>
      <c r="O134" s="88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3" t="s">
        <v>86</v>
      </c>
      <c r="AT134" s="233" t="s">
        <v>214</v>
      </c>
      <c r="AU134" s="233" t="s">
        <v>89</v>
      </c>
      <c r="AY134" s="14" t="s">
        <v>156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4" t="s">
        <v>86</v>
      </c>
      <c r="BK134" s="234">
        <f>ROUND(I134*H134,2)</f>
        <v>0</v>
      </c>
      <c r="BL134" s="14" t="s">
        <v>86</v>
      </c>
      <c r="BM134" s="233" t="s">
        <v>792</v>
      </c>
    </row>
    <row r="135" s="2" customFormat="1">
      <c r="A135" s="35"/>
      <c r="B135" s="36"/>
      <c r="C135" s="37"/>
      <c r="D135" s="251" t="s">
        <v>780</v>
      </c>
      <c r="E135" s="37"/>
      <c r="F135" s="252" t="s">
        <v>793</v>
      </c>
      <c r="G135" s="37"/>
      <c r="H135" s="37"/>
      <c r="I135" s="253"/>
      <c r="J135" s="37"/>
      <c r="K135" s="37"/>
      <c r="L135" s="41"/>
      <c r="M135" s="254"/>
      <c r="N135" s="255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780</v>
      </c>
      <c r="AU135" s="14" t="s">
        <v>89</v>
      </c>
    </row>
    <row r="136" s="2" customFormat="1" ht="22.2" customHeight="1">
      <c r="A136" s="35"/>
      <c r="B136" s="36"/>
      <c r="C136" s="235" t="s">
        <v>174</v>
      </c>
      <c r="D136" s="235" t="s">
        <v>214</v>
      </c>
      <c r="E136" s="236" t="s">
        <v>794</v>
      </c>
      <c r="F136" s="237" t="s">
        <v>795</v>
      </c>
      <c r="G136" s="238" t="s">
        <v>791</v>
      </c>
      <c r="H136" s="239">
        <v>730</v>
      </c>
      <c r="I136" s="240"/>
      <c r="J136" s="241">
        <f>ROUND(I136*H136,2)</f>
        <v>0</v>
      </c>
      <c r="K136" s="237" t="s">
        <v>778</v>
      </c>
      <c r="L136" s="41"/>
      <c r="M136" s="242" t="s">
        <v>1</v>
      </c>
      <c r="N136" s="243" t="s">
        <v>44</v>
      </c>
      <c r="O136" s="88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3" t="s">
        <v>86</v>
      </c>
      <c r="AT136" s="233" t="s">
        <v>214</v>
      </c>
      <c r="AU136" s="233" t="s">
        <v>89</v>
      </c>
      <c r="AY136" s="14" t="s">
        <v>156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4" t="s">
        <v>86</v>
      </c>
      <c r="BK136" s="234">
        <f>ROUND(I136*H136,2)</f>
        <v>0</v>
      </c>
      <c r="BL136" s="14" t="s">
        <v>86</v>
      </c>
      <c r="BM136" s="233" t="s">
        <v>796</v>
      </c>
    </row>
    <row r="137" s="2" customFormat="1">
      <c r="A137" s="35"/>
      <c r="B137" s="36"/>
      <c r="C137" s="37"/>
      <c r="D137" s="251" t="s">
        <v>780</v>
      </c>
      <c r="E137" s="37"/>
      <c r="F137" s="252" t="s">
        <v>793</v>
      </c>
      <c r="G137" s="37"/>
      <c r="H137" s="37"/>
      <c r="I137" s="253"/>
      <c r="J137" s="37"/>
      <c r="K137" s="37"/>
      <c r="L137" s="41"/>
      <c r="M137" s="254"/>
      <c r="N137" s="255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780</v>
      </c>
      <c r="AU137" s="14" t="s">
        <v>89</v>
      </c>
    </row>
    <row r="138" s="2" customFormat="1" ht="45" customHeight="1">
      <c r="A138" s="35"/>
      <c r="B138" s="36"/>
      <c r="C138" s="235" t="s">
        <v>178</v>
      </c>
      <c r="D138" s="235" t="s">
        <v>214</v>
      </c>
      <c r="E138" s="236" t="s">
        <v>797</v>
      </c>
      <c r="F138" s="237" t="s">
        <v>798</v>
      </c>
      <c r="G138" s="238" t="s">
        <v>791</v>
      </c>
      <c r="H138" s="239">
        <v>590</v>
      </c>
      <c r="I138" s="240"/>
      <c r="J138" s="241">
        <f>ROUND(I138*H138,2)</f>
        <v>0</v>
      </c>
      <c r="K138" s="237" t="s">
        <v>778</v>
      </c>
      <c r="L138" s="41"/>
      <c r="M138" s="242" t="s">
        <v>1</v>
      </c>
      <c r="N138" s="243" t="s">
        <v>44</v>
      </c>
      <c r="O138" s="88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3" t="s">
        <v>86</v>
      </c>
      <c r="AT138" s="233" t="s">
        <v>214</v>
      </c>
      <c r="AU138" s="233" t="s">
        <v>89</v>
      </c>
      <c r="AY138" s="14" t="s">
        <v>156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4" t="s">
        <v>86</v>
      </c>
      <c r="BK138" s="234">
        <f>ROUND(I138*H138,2)</f>
        <v>0</v>
      </c>
      <c r="BL138" s="14" t="s">
        <v>86</v>
      </c>
      <c r="BM138" s="233" t="s">
        <v>799</v>
      </c>
    </row>
    <row r="139" s="2" customFormat="1">
      <c r="A139" s="35"/>
      <c r="B139" s="36"/>
      <c r="C139" s="37"/>
      <c r="D139" s="251" t="s">
        <v>780</v>
      </c>
      <c r="E139" s="37"/>
      <c r="F139" s="252" t="s">
        <v>793</v>
      </c>
      <c r="G139" s="37"/>
      <c r="H139" s="37"/>
      <c r="I139" s="253"/>
      <c r="J139" s="37"/>
      <c r="K139" s="37"/>
      <c r="L139" s="41"/>
      <c r="M139" s="254"/>
      <c r="N139" s="255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780</v>
      </c>
      <c r="AU139" s="14" t="s">
        <v>89</v>
      </c>
    </row>
    <row r="140" s="2" customFormat="1" ht="34.8" customHeight="1">
      <c r="A140" s="35"/>
      <c r="B140" s="36"/>
      <c r="C140" s="235" t="s">
        <v>182</v>
      </c>
      <c r="D140" s="235" t="s">
        <v>214</v>
      </c>
      <c r="E140" s="236" t="s">
        <v>800</v>
      </c>
      <c r="F140" s="237" t="s">
        <v>801</v>
      </c>
      <c r="G140" s="238" t="s">
        <v>160</v>
      </c>
      <c r="H140" s="239">
        <v>3371</v>
      </c>
      <c r="I140" s="240"/>
      <c r="J140" s="241">
        <f>ROUND(I140*H140,2)</f>
        <v>0</v>
      </c>
      <c r="K140" s="237" t="s">
        <v>778</v>
      </c>
      <c r="L140" s="41"/>
      <c r="M140" s="242" t="s">
        <v>1</v>
      </c>
      <c r="N140" s="243" t="s">
        <v>44</v>
      </c>
      <c r="O140" s="88"/>
      <c r="P140" s="231">
        <f>O140*H140</f>
        <v>0</v>
      </c>
      <c r="Q140" s="231">
        <v>9.0000000000000006E-05</v>
      </c>
      <c r="R140" s="231">
        <f>Q140*H140</f>
        <v>0.30338999999999999</v>
      </c>
      <c r="S140" s="231">
        <v>0</v>
      </c>
      <c r="T140" s="23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3" t="s">
        <v>86</v>
      </c>
      <c r="AT140" s="233" t="s">
        <v>214</v>
      </c>
      <c r="AU140" s="233" t="s">
        <v>89</v>
      </c>
      <c r="AY140" s="14" t="s">
        <v>156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4" t="s">
        <v>86</v>
      </c>
      <c r="BK140" s="234">
        <f>ROUND(I140*H140,2)</f>
        <v>0</v>
      </c>
      <c r="BL140" s="14" t="s">
        <v>86</v>
      </c>
      <c r="BM140" s="233" t="s">
        <v>802</v>
      </c>
    </row>
    <row r="141" s="2" customFormat="1" ht="22.2" customHeight="1">
      <c r="A141" s="35"/>
      <c r="B141" s="36"/>
      <c r="C141" s="235" t="s">
        <v>186</v>
      </c>
      <c r="D141" s="235" t="s">
        <v>214</v>
      </c>
      <c r="E141" s="236" t="s">
        <v>803</v>
      </c>
      <c r="F141" s="237" t="s">
        <v>804</v>
      </c>
      <c r="G141" s="238" t="s">
        <v>160</v>
      </c>
      <c r="H141" s="239">
        <v>913</v>
      </c>
      <c r="I141" s="240"/>
      <c r="J141" s="241">
        <f>ROUND(I141*H141,2)</f>
        <v>0</v>
      </c>
      <c r="K141" s="237" t="s">
        <v>778</v>
      </c>
      <c r="L141" s="41"/>
      <c r="M141" s="242" t="s">
        <v>1</v>
      </c>
      <c r="N141" s="243" t="s">
        <v>44</v>
      </c>
      <c r="O141" s="88"/>
      <c r="P141" s="231">
        <f>O141*H141</f>
        <v>0</v>
      </c>
      <c r="Q141" s="231">
        <v>0.01435</v>
      </c>
      <c r="R141" s="231">
        <f>Q141*H141</f>
        <v>13.10155</v>
      </c>
      <c r="S141" s="231">
        <v>0</v>
      </c>
      <c r="T141" s="23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3" t="s">
        <v>86</v>
      </c>
      <c r="AT141" s="233" t="s">
        <v>214</v>
      </c>
      <c r="AU141" s="233" t="s">
        <v>89</v>
      </c>
      <c r="AY141" s="14" t="s">
        <v>156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4" t="s">
        <v>86</v>
      </c>
      <c r="BK141" s="234">
        <f>ROUND(I141*H141,2)</f>
        <v>0</v>
      </c>
      <c r="BL141" s="14" t="s">
        <v>86</v>
      </c>
      <c r="BM141" s="233" t="s">
        <v>805</v>
      </c>
    </row>
    <row r="142" s="2" customFormat="1" ht="45" customHeight="1">
      <c r="A142" s="35"/>
      <c r="B142" s="36"/>
      <c r="C142" s="235" t="s">
        <v>190</v>
      </c>
      <c r="D142" s="235" t="s">
        <v>214</v>
      </c>
      <c r="E142" s="236" t="s">
        <v>806</v>
      </c>
      <c r="F142" s="237" t="s">
        <v>807</v>
      </c>
      <c r="G142" s="238" t="s">
        <v>808</v>
      </c>
      <c r="H142" s="239">
        <v>26.899999999999999</v>
      </c>
      <c r="I142" s="240"/>
      <c r="J142" s="241">
        <f>ROUND(I142*H142,2)</f>
        <v>0</v>
      </c>
      <c r="K142" s="237" t="s">
        <v>778</v>
      </c>
      <c r="L142" s="41"/>
      <c r="M142" s="242" t="s">
        <v>1</v>
      </c>
      <c r="N142" s="243" t="s">
        <v>44</v>
      </c>
      <c r="O142" s="88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3" t="s">
        <v>285</v>
      </c>
      <c r="AT142" s="233" t="s">
        <v>214</v>
      </c>
      <c r="AU142" s="233" t="s">
        <v>89</v>
      </c>
      <c r="AY142" s="14" t="s">
        <v>156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4" t="s">
        <v>86</v>
      </c>
      <c r="BK142" s="234">
        <f>ROUND(I142*H142,2)</f>
        <v>0</v>
      </c>
      <c r="BL142" s="14" t="s">
        <v>285</v>
      </c>
      <c r="BM142" s="233" t="s">
        <v>809</v>
      </c>
    </row>
    <row r="143" s="2" customFormat="1">
      <c r="A143" s="35"/>
      <c r="B143" s="36"/>
      <c r="C143" s="37"/>
      <c r="D143" s="251" t="s">
        <v>780</v>
      </c>
      <c r="E143" s="37"/>
      <c r="F143" s="252" t="s">
        <v>785</v>
      </c>
      <c r="G143" s="37"/>
      <c r="H143" s="37"/>
      <c r="I143" s="253"/>
      <c r="J143" s="37"/>
      <c r="K143" s="37"/>
      <c r="L143" s="41"/>
      <c r="M143" s="254"/>
      <c r="N143" s="255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780</v>
      </c>
      <c r="AU143" s="14" t="s">
        <v>89</v>
      </c>
    </row>
    <row r="144" s="2" customFormat="1" ht="34.8" customHeight="1">
      <c r="A144" s="35"/>
      <c r="B144" s="36"/>
      <c r="C144" s="235" t="s">
        <v>194</v>
      </c>
      <c r="D144" s="235" t="s">
        <v>214</v>
      </c>
      <c r="E144" s="236" t="s">
        <v>810</v>
      </c>
      <c r="F144" s="237" t="s">
        <v>811</v>
      </c>
      <c r="G144" s="238" t="s">
        <v>160</v>
      </c>
      <c r="H144" s="239">
        <v>3371</v>
      </c>
      <c r="I144" s="240"/>
      <c r="J144" s="241">
        <f>ROUND(I144*H144,2)</f>
        <v>0</v>
      </c>
      <c r="K144" s="237" t="s">
        <v>778</v>
      </c>
      <c r="L144" s="41"/>
      <c r="M144" s="242" t="s">
        <v>1</v>
      </c>
      <c r="N144" s="243" t="s">
        <v>44</v>
      </c>
      <c r="O144" s="88"/>
      <c r="P144" s="231">
        <f>O144*H144</f>
        <v>0</v>
      </c>
      <c r="Q144" s="231">
        <v>0.078070000000000001</v>
      </c>
      <c r="R144" s="231">
        <f>Q144*H144</f>
        <v>263.17397</v>
      </c>
      <c r="S144" s="231">
        <v>0</v>
      </c>
      <c r="T144" s="23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3" t="s">
        <v>285</v>
      </c>
      <c r="AT144" s="233" t="s">
        <v>214</v>
      </c>
      <c r="AU144" s="233" t="s">
        <v>89</v>
      </c>
      <c r="AY144" s="14" t="s">
        <v>156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4" t="s">
        <v>86</v>
      </c>
      <c r="BK144" s="234">
        <f>ROUND(I144*H144,2)</f>
        <v>0</v>
      </c>
      <c r="BL144" s="14" t="s">
        <v>285</v>
      </c>
      <c r="BM144" s="233" t="s">
        <v>812</v>
      </c>
    </row>
    <row r="145" s="2" customFormat="1">
      <c r="A145" s="35"/>
      <c r="B145" s="36"/>
      <c r="C145" s="37"/>
      <c r="D145" s="251" t="s">
        <v>780</v>
      </c>
      <c r="E145" s="37"/>
      <c r="F145" s="252" t="s">
        <v>813</v>
      </c>
      <c r="G145" s="37"/>
      <c r="H145" s="37"/>
      <c r="I145" s="253"/>
      <c r="J145" s="37"/>
      <c r="K145" s="37"/>
      <c r="L145" s="41"/>
      <c r="M145" s="254"/>
      <c r="N145" s="255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780</v>
      </c>
      <c r="AU145" s="14" t="s">
        <v>89</v>
      </c>
    </row>
    <row r="146" s="2" customFormat="1" ht="34.8" customHeight="1">
      <c r="A146" s="35"/>
      <c r="B146" s="36"/>
      <c r="C146" s="235" t="s">
        <v>198</v>
      </c>
      <c r="D146" s="235" t="s">
        <v>214</v>
      </c>
      <c r="E146" s="236" t="s">
        <v>814</v>
      </c>
      <c r="F146" s="237" t="s">
        <v>815</v>
      </c>
      <c r="G146" s="238" t="s">
        <v>160</v>
      </c>
      <c r="H146" s="239">
        <v>2458</v>
      </c>
      <c r="I146" s="240"/>
      <c r="J146" s="241">
        <f>ROUND(I146*H146,2)</f>
        <v>0</v>
      </c>
      <c r="K146" s="237" t="s">
        <v>778</v>
      </c>
      <c r="L146" s="41"/>
      <c r="M146" s="242" t="s">
        <v>1</v>
      </c>
      <c r="N146" s="243" t="s">
        <v>44</v>
      </c>
      <c r="O146" s="88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3" t="s">
        <v>86</v>
      </c>
      <c r="AT146" s="233" t="s">
        <v>214</v>
      </c>
      <c r="AU146" s="233" t="s">
        <v>89</v>
      </c>
      <c r="AY146" s="14" t="s">
        <v>156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4" t="s">
        <v>86</v>
      </c>
      <c r="BK146" s="234">
        <f>ROUND(I146*H146,2)</f>
        <v>0</v>
      </c>
      <c r="BL146" s="14" t="s">
        <v>86</v>
      </c>
      <c r="BM146" s="233" t="s">
        <v>816</v>
      </c>
    </row>
    <row r="147" s="2" customFormat="1" ht="34.8" customHeight="1">
      <c r="A147" s="35"/>
      <c r="B147" s="36"/>
      <c r="C147" s="235" t="s">
        <v>202</v>
      </c>
      <c r="D147" s="235" t="s">
        <v>214</v>
      </c>
      <c r="E147" s="236" t="s">
        <v>817</v>
      </c>
      <c r="F147" s="237" t="s">
        <v>818</v>
      </c>
      <c r="G147" s="238" t="s">
        <v>160</v>
      </c>
      <c r="H147" s="239">
        <v>913</v>
      </c>
      <c r="I147" s="240"/>
      <c r="J147" s="241">
        <f>ROUND(I147*H147,2)</f>
        <v>0</v>
      </c>
      <c r="K147" s="237" t="s">
        <v>778</v>
      </c>
      <c r="L147" s="41"/>
      <c r="M147" s="242" t="s">
        <v>1</v>
      </c>
      <c r="N147" s="243" t="s">
        <v>44</v>
      </c>
      <c r="O147" s="88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3" t="s">
        <v>86</v>
      </c>
      <c r="AT147" s="233" t="s">
        <v>214</v>
      </c>
      <c r="AU147" s="233" t="s">
        <v>89</v>
      </c>
      <c r="AY147" s="14" t="s">
        <v>156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4" t="s">
        <v>86</v>
      </c>
      <c r="BK147" s="234">
        <f>ROUND(I147*H147,2)</f>
        <v>0</v>
      </c>
      <c r="BL147" s="14" t="s">
        <v>86</v>
      </c>
      <c r="BM147" s="233" t="s">
        <v>819</v>
      </c>
    </row>
    <row r="148" s="2" customFormat="1" ht="34.8" customHeight="1">
      <c r="A148" s="35"/>
      <c r="B148" s="36"/>
      <c r="C148" s="235" t="s">
        <v>206</v>
      </c>
      <c r="D148" s="235" t="s">
        <v>214</v>
      </c>
      <c r="E148" s="236" t="s">
        <v>820</v>
      </c>
      <c r="F148" s="237" t="s">
        <v>821</v>
      </c>
      <c r="G148" s="238" t="s">
        <v>791</v>
      </c>
      <c r="H148" s="239">
        <v>1317</v>
      </c>
      <c r="I148" s="240"/>
      <c r="J148" s="241">
        <f>ROUND(I148*H148,2)</f>
        <v>0</v>
      </c>
      <c r="K148" s="237" t="s">
        <v>778</v>
      </c>
      <c r="L148" s="41"/>
      <c r="M148" s="242" t="s">
        <v>1</v>
      </c>
      <c r="N148" s="243" t="s">
        <v>44</v>
      </c>
      <c r="O148" s="88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3" t="s">
        <v>86</v>
      </c>
      <c r="AT148" s="233" t="s">
        <v>214</v>
      </c>
      <c r="AU148" s="233" t="s">
        <v>89</v>
      </c>
      <c r="AY148" s="14" t="s">
        <v>156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4" t="s">
        <v>86</v>
      </c>
      <c r="BK148" s="234">
        <f>ROUND(I148*H148,2)</f>
        <v>0</v>
      </c>
      <c r="BL148" s="14" t="s">
        <v>86</v>
      </c>
      <c r="BM148" s="233" t="s">
        <v>822</v>
      </c>
    </row>
    <row r="149" s="2" customFormat="1">
      <c r="A149" s="35"/>
      <c r="B149" s="36"/>
      <c r="C149" s="37"/>
      <c r="D149" s="251" t="s">
        <v>780</v>
      </c>
      <c r="E149" s="37"/>
      <c r="F149" s="252" t="s">
        <v>823</v>
      </c>
      <c r="G149" s="37"/>
      <c r="H149" s="37"/>
      <c r="I149" s="253"/>
      <c r="J149" s="37"/>
      <c r="K149" s="37"/>
      <c r="L149" s="41"/>
      <c r="M149" s="254"/>
      <c r="N149" s="255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780</v>
      </c>
      <c r="AU149" s="14" t="s">
        <v>89</v>
      </c>
    </row>
    <row r="150" s="2" customFormat="1" ht="45" customHeight="1">
      <c r="A150" s="35"/>
      <c r="B150" s="36"/>
      <c r="C150" s="235" t="s">
        <v>210</v>
      </c>
      <c r="D150" s="235" t="s">
        <v>214</v>
      </c>
      <c r="E150" s="236" t="s">
        <v>824</v>
      </c>
      <c r="F150" s="237" t="s">
        <v>825</v>
      </c>
      <c r="G150" s="238" t="s">
        <v>160</v>
      </c>
      <c r="H150" s="239">
        <v>60</v>
      </c>
      <c r="I150" s="240"/>
      <c r="J150" s="241">
        <f>ROUND(I150*H150,2)</f>
        <v>0</v>
      </c>
      <c r="K150" s="237" t="s">
        <v>778</v>
      </c>
      <c r="L150" s="41"/>
      <c r="M150" s="242" t="s">
        <v>1</v>
      </c>
      <c r="N150" s="243" t="s">
        <v>44</v>
      </c>
      <c r="O150" s="88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3" t="s">
        <v>86</v>
      </c>
      <c r="AT150" s="233" t="s">
        <v>214</v>
      </c>
      <c r="AU150" s="233" t="s">
        <v>89</v>
      </c>
      <c r="AY150" s="14" t="s">
        <v>156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4" t="s">
        <v>86</v>
      </c>
      <c r="BK150" s="234">
        <f>ROUND(I150*H150,2)</f>
        <v>0</v>
      </c>
      <c r="BL150" s="14" t="s">
        <v>86</v>
      </c>
      <c r="BM150" s="233" t="s">
        <v>826</v>
      </c>
    </row>
    <row r="151" s="2" customFormat="1">
      <c r="A151" s="35"/>
      <c r="B151" s="36"/>
      <c r="C151" s="37"/>
      <c r="D151" s="251" t="s">
        <v>780</v>
      </c>
      <c r="E151" s="37"/>
      <c r="F151" s="252" t="s">
        <v>827</v>
      </c>
      <c r="G151" s="37"/>
      <c r="H151" s="37"/>
      <c r="I151" s="253"/>
      <c r="J151" s="37"/>
      <c r="K151" s="37"/>
      <c r="L151" s="41"/>
      <c r="M151" s="254"/>
      <c r="N151" s="255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780</v>
      </c>
      <c r="AU151" s="14" t="s">
        <v>89</v>
      </c>
    </row>
    <row r="152" s="2" customFormat="1" ht="13.8" customHeight="1">
      <c r="A152" s="35"/>
      <c r="B152" s="36"/>
      <c r="C152" s="221" t="s">
        <v>8</v>
      </c>
      <c r="D152" s="221" t="s">
        <v>157</v>
      </c>
      <c r="E152" s="222" t="s">
        <v>828</v>
      </c>
      <c r="F152" s="223" t="s">
        <v>829</v>
      </c>
      <c r="G152" s="224" t="s">
        <v>160</v>
      </c>
      <c r="H152" s="225">
        <v>550</v>
      </c>
      <c r="I152" s="226"/>
      <c r="J152" s="227">
        <f>ROUND(I152*H152,2)</f>
        <v>0</v>
      </c>
      <c r="K152" s="223" t="s">
        <v>778</v>
      </c>
      <c r="L152" s="228"/>
      <c r="M152" s="229" t="s">
        <v>1</v>
      </c>
      <c r="N152" s="230" t="s">
        <v>44</v>
      </c>
      <c r="O152" s="88"/>
      <c r="P152" s="231">
        <f>O152*H152</f>
        <v>0</v>
      </c>
      <c r="Q152" s="231">
        <v>0.0037000000000000002</v>
      </c>
      <c r="R152" s="231">
        <f>Q152*H152</f>
        <v>2.0350000000000001</v>
      </c>
      <c r="S152" s="231">
        <v>0</v>
      </c>
      <c r="T152" s="23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3" t="s">
        <v>308</v>
      </c>
      <c r="AT152" s="233" t="s">
        <v>157</v>
      </c>
      <c r="AU152" s="233" t="s">
        <v>89</v>
      </c>
      <c r="AY152" s="14" t="s">
        <v>156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4" t="s">
        <v>86</v>
      </c>
      <c r="BK152" s="234">
        <f>ROUND(I152*H152,2)</f>
        <v>0</v>
      </c>
      <c r="BL152" s="14" t="s">
        <v>285</v>
      </c>
      <c r="BM152" s="233" t="s">
        <v>830</v>
      </c>
    </row>
    <row r="153" s="2" customFormat="1" ht="34.8" customHeight="1">
      <c r="A153" s="35"/>
      <c r="B153" s="36"/>
      <c r="C153" s="235" t="s">
        <v>218</v>
      </c>
      <c r="D153" s="235" t="s">
        <v>214</v>
      </c>
      <c r="E153" s="236" t="s">
        <v>831</v>
      </c>
      <c r="F153" s="237" t="s">
        <v>832</v>
      </c>
      <c r="G153" s="238" t="s">
        <v>160</v>
      </c>
      <c r="H153" s="239">
        <v>550</v>
      </c>
      <c r="I153" s="240"/>
      <c r="J153" s="241">
        <f>ROUND(I153*H153,2)</f>
        <v>0</v>
      </c>
      <c r="K153" s="237" t="s">
        <v>778</v>
      </c>
      <c r="L153" s="41"/>
      <c r="M153" s="242" t="s">
        <v>1</v>
      </c>
      <c r="N153" s="243" t="s">
        <v>44</v>
      </c>
      <c r="O153" s="88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3" t="s">
        <v>285</v>
      </c>
      <c r="AT153" s="233" t="s">
        <v>214</v>
      </c>
      <c r="AU153" s="233" t="s">
        <v>89</v>
      </c>
      <c r="AY153" s="14" t="s">
        <v>156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4" t="s">
        <v>86</v>
      </c>
      <c r="BK153" s="234">
        <f>ROUND(I153*H153,2)</f>
        <v>0</v>
      </c>
      <c r="BL153" s="14" t="s">
        <v>285</v>
      </c>
      <c r="BM153" s="233" t="s">
        <v>833</v>
      </c>
    </row>
    <row r="154" s="2" customFormat="1">
      <c r="A154" s="35"/>
      <c r="B154" s="36"/>
      <c r="C154" s="37"/>
      <c r="D154" s="251" t="s">
        <v>780</v>
      </c>
      <c r="E154" s="37"/>
      <c r="F154" s="252" t="s">
        <v>834</v>
      </c>
      <c r="G154" s="37"/>
      <c r="H154" s="37"/>
      <c r="I154" s="253"/>
      <c r="J154" s="37"/>
      <c r="K154" s="37"/>
      <c r="L154" s="41"/>
      <c r="M154" s="254"/>
      <c r="N154" s="255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780</v>
      </c>
      <c r="AU154" s="14" t="s">
        <v>89</v>
      </c>
    </row>
    <row r="155" s="12" customFormat="1" ht="25.92" customHeight="1">
      <c r="A155" s="12"/>
      <c r="B155" s="207"/>
      <c r="C155" s="208"/>
      <c r="D155" s="209" t="s">
        <v>78</v>
      </c>
      <c r="E155" s="210" t="s">
        <v>835</v>
      </c>
      <c r="F155" s="210" t="s">
        <v>836</v>
      </c>
      <c r="G155" s="208"/>
      <c r="H155" s="208"/>
      <c r="I155" s="211"/>
      <c r="J155" s="212">
        <f>BK155</f>
        <v>0</v>
      </c>
      <c r="K155" s="208"/>
      <c r="L155" s="213"/>
      <c r="M155" s="214"/>
      <c r="N155" s="215"/>
      <c r="O155" s="215"/>
      <c r="P155" s="216">
        <f>SUM(P156:P159)</f>
        <v>0</v>
      </c>
      <c r="Q155" s="215"/>
      <c r="R155" s="216">
        <f>SUM(R156:R159)</f>
        <v>0</v>
      </c>
      <c r="S155" s="215"/>
      <c r="T155" s="217">
        <f>SUM(T156:T159)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8" t="s">
        <v>170</v>
      </c>
      <c r="AT155" s="219" t="s">
        <v>78</v>
      </c>
      <c r="AU155" s="219" t="s">
        <v>79</v>
      </c>
      <c r="AY155" s="218" t="s">
        <v>156</v>
      </c>
      <c r="BK155" s="220">
        <f>SUM(BK156:BK159)</f>
        <v>0</v>
      </c>
    </row>
    <row r="156" s="2" customFormat="1" ht="22.2" customHeight="1">
      <c r="A156" s="35"/>
      <c r="B156" s="36"/>
      <c r="C156" s="235" t="s">
        <v>222</v>
      </c>
      <c r="D156" s="235" t="s">
        <v>214</v>
      </c>
      <c r="E156" s="236" t="s">
        <v>837</v>
      </c>
      <c r="F156" s="237" t="s">
        <v>838</v>
      </c>
      <c r="G156" s="238" t="s">
        <v>558</v>
      </c>
      <c r="H156" s="239">
        <v>64</v>
      </c>
      <c r="I156" s="240"/>
      <c r="J156" s="241">
        <f>ROUND(I156*H156,2)</f>
        <v>0</v>
      </c>
      <c r="K156" s="237" t="s">
        <v>778</v>
      </c>
      <c r="L156" s="41"/>
      <c r="M156" s="242" t="s">
        <v>1</v>
      </c>
      <c r="N156" s="243" t="s">
        <v>44</v>
      </c>
      <c r="O156" s="88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3" t="s">
        <v>86</v>
      </c>
      <c r="AT156" s="233" t="s">
        <v>214</v>
      </c>
      <c r="AU156" s="233" t="s">
        <v>86</v>
      </c>
      <c r="AY156" s="14" t="s">
        <v>156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4" t="s">
        <v>86</v>
      </c>
      <c r="BK156" s="234">
        <f>ROUND(I156*H156,2)</f>
        <v>0</v>
      </c>
      <c r="BL156" s="14" t="s">
        <v>86</v>
      </c>
      <c r="BM156" s="233" t="s">
        <v>839</v>
      </c>
    </row>
    <row r="157" s="2" customFormat="1" ht="34.8" customHeight="1">
      <c r="A157" s="35"/>
      <c r="B157" s="36"/>
      <c r="C157" s="235" t="s">
        <v>226</v>
      </c>
      <c r="D157" s="235" t="s">
        <v>214</v>
      </c>
      <c r="E157" s="236" t="s">
        <v>840</v>
      </c>
      <c r="F157" s="237" t="s">
        <v>841</v>
      </c>
      <c r="G157" s="238" t="s">
        <v>558</v>
      </c>
      <c r="H157" s="239">
        <v>32</v>
      </c>
      <c r="I157" s="240"/>
      <c r="J157" s="241">
        <f>ROUND(I157*H157,2)</f>
        <v>0</v>
      </c>
      <c r="K157" s="237" t="s">
        <v>778</v>
      </c>
      <c r="L157" s="41"/>
      <c r="M157" s="242" t="s">
        <v>1</v>
      </c>
      <c r="N157" s="243" t="s">
        <v>44</v>
      </c>
      <c r="O157" s="88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3" t="s">
        <v>86</v>
      </c>
      <c r="AT157" s="233" t="s">
        <v>214</v>
      </c>
      <c r="AU157" s="233" t="s">
        <v>86</v>
      </c>
      <c r="AY157" s="14" t="s">
        <v>156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4" t="s">
        <v>86</v>
      </c>
      <c r="BK157" s="234">
        <f>ROUND(I157*H157,2)</f>
        <v>0</v>
      </c>
      <c r="BL157" s="14" t="s">
        <v>86</v>
      </c>
      <c r="BM157" s="233" t="s">
        <v>842</v>
      </c>
    </row>
    <row r="158" s="2" customFormat="1" ht="34.8" customHeight="1">
      <c r="A158" s="35"/>
      <c r="B158" s="36"/>
      <c r="C158" s="235" t="s">
        <v>230</v>
      </c>
      <c r="D158" s="235" t="s">
        <v>214</v>
      </c>
      <c r="E158" s="236" t="s">
        <v>843</v>
      </c>
      <c r="F158" s="237" t="s">
        <v>844</v>
      </c>
      <c r="G158" s="238" t="s">
        <v>558</v>
      </c>
      <c r="H158" s="239">
        <v>32</v>
      </c>
      <c r="I158" s="240"/>
      <c r="J158" s="241">
        <f>ROUND(I158*H158,2)</f>
        <v>0</v>
      </c>
      <c r="K158" s="237" t="s">
        <v>778</v>
      </c>
      <c r="L158" s="41"/>
      <c r="M158" s="242" t="s">
        <v>1</v>
      </c>
      <c r="N158" s="243" t="s">
        <v>44</v>
      </c>
      <c r="O158" s="88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3" t="s">
        <v>86</v>
      </c>
      <c r="AT158" s="233" t="s">
        <v>214</v>
      </c>
      <c r="AU158" s="233" t="s">
        <v>86</v>
      </c>
      <c r="AY158" s="14" t="s">
        <v>156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4" t="s">
        <v>86</v>
      </c>
      <c r="BK158" s="234">
        <f>ROUND(I158*H158,2)</f>
        <v>0</v>
      </c>
      <c r="BL158" s="14" t="s">
        <v>86</v>
      </c>
      <c r="BM158" s="233" t="s">
        <v>845</v>
      </c>
    </row>
    <row r="159" s="2" customFormat="1" ht="22.2" customHeight="1">
      <c r="A159" s="35"/>
      <c r="B159" s="36"/>
      <c r="C159" s="235" t="s">
        <v>234</v>
      </c>
      <c r="D159" s="235" t="s">
        <v>214</v>
      </c>
      <c r="E159" s="236" t="s">
        <v>846</v>
      </c>
      <c r="F159" s="237" t="s">
        <v>847</v>
      </c>
      <c r="G159" s="238" t="s">
        <v>558</v>
      </c>
      <c r="H159" s="239">
        <v>64</v>
      </c>
      <c r="I159" s="240"/>
      <c r="J159" s="241">
        <f>ROUND(I159*H159,2)</f>
        <v>0</v>
      </c>
      <c r="K159" s="237" t="s">
        <v>778</v>
      </c>
      <c r="L159" s="41"/>
      <c r="M159" s="246" t="s">
        <v>1</v>
      </c>
      <c r="N159" s="247" t="s">
        <v>44</v>
      </c>
      <c r="O159" s="248"/>
      <c r="P159" s="249">
        <f>O159*H159</f>
        <v>0</v>
      </c>
      <c r="Q159" s="249">
        <v>0</v>
      </c>
      <c r="R159" s="249">
        <f>Q159*H159</f>
        <v>0</v>
      </c>
      <c r="S159" s="249">
        <v>0</v>
      </c>
      <c r="T159" s="25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3" t="s">
        <v>86</v>
      </c>
      <c r="AT159" s="233" t="s">
        <v>214</v>
      </c>
      <c r="AU159" s="233" t="s">
        <v>86</v>
      </c>
      <c r="AY159" s="14" t="s">
        <v>156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4" t="s">
        <v>86</v>
      </c>
      <c r="BK159" s="234">
        <f>ROUND(I159*H159,2)</f>
        <v>0</v>
      </c>
      <c r="BL159" s="14" t="s">
        <v>86</v>
      </c>
      <c r="BM159" s="233" t="s">
        <v>848</v>
      </c>
    </row>
    <row r="160" s="2" customFormat="1" ht="6.96" customHeight="1">
      <c r="A160" s="35"/>
      <c r="B160" s="63"/>
      <c r="C160" s="64"/>
      <c r="D160" s="64"/>
      <c r="E160" s="64"/>
      <c r="F160" s="64"/>
      <c r="G160" s="64"/>
      <c r="H160" s="64"/>
      <c r="I160" s="64"/>
      <c r="J160" s="64"/>
      <c r="K160" s="64"/>
      <c r="L160" s="41"/>
      <c r="M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</row>
  </sheetData>
  <sheetProtection sheet="1" autoFilter="0" formatColumns="0" formatRows="0" objects="1" scenarios="1" spinCount="100000" saltValue="D8riSXioTCw9giprs/4btnOoH6B4IhZwQIpuzyaCsckH9S2EaHO8T9Zzr2ykkEloSvc/UjusHlV2hrl26e8gsw==" hashValue="pFPmjFTY5QpFT41ibH4MbxZVU+xyHL5c2f+84kFhW32yx9YWf3W9TlEFysNHSrLU51/VcVvzexRcxXRyHQM7xg==" algorithmName="SHA-512" password="CC35"/>
  <autoFilter ref="C123:K15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2.28125" style="1" customWidth="1"/>
    <col min="9" max="9" width="21.57422" style="1" customWidth="1"/>
    <col min="10" max="10" width="21.57422" style="1" customWidth="1"/>
    <col min="11" max="11" width="21.57422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106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89</v>
      </c>
    </row>
    <row r="4" s="1" customFormat="1" ht="24.96" customHeight="1">
      <c r="B4" s="17"/>
      <c r="D4" s="145" t="s">
        <v>119</v>
      </c>
      <c r="L4" s="17"/>
      <c r="M4" s="146" t="s">
        <v>10</v>
      </c>
      <c r="AT4" s="14" t="s">
        <v>35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4" customHeight="1">
      <c r="B7" s="17"/>
      <c r="E7" s="148" t="str">
        <f>'Rekapitulace stavby'!K6</f>
        <v>Oprava PZS na přejezdu P2156 v km 101,296 a PZS P2157 v km 102,845 úseku Lenešice - Břvany</v>
      </c>
      <c r="F7" s="147"/>
      <c r="G7" s="147"/>
      <c r="H7" s="147"/>
      <c r="L7" s="17"/>
    </row>
    <row r="8" s="1" customFormat="1" ht="12" customHeight="1">
      <c r="B8" s="17"/>
      <c r="D8" s="147" t="s">
        <v>120</v>
      </c>
      <c r="L8" s="17"/>
    </row>
    <row r="9" s="2" customFormat="1" ht="14.4" customHeight="1">
      <c r="A9" s="35"/>
      <c r="B9" s="41"/>
      <c r="C9" s="35"/>
      <c r="D9" s="35"/>
      <c r="E9" s="148" t="s">
        <v>875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122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4.4" customHeight="1">
      <c r="A11" s="35"/>
      <c r="B11" s="41"/>
      <c r="C11" s="35"/>
      <c r="D11" s="35"/>
      <c r="E11" s="149" t="s">
        <v>849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88</v>
      </c>
      <c r="G13" s="35"/>
      <c r="H13" s="35"/>
      <c r="I13" s="147" t="s">
        <v>20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22</v>
      </c>
      <c r="E14" s="35"/>
      <c r="F14" s="138" t="s">
        <v>23</v>
      </c>
      <c r="G14" s="35"/>
      <c r="H14" s="35"/>
      <c r="I14" s="147" t="s">
        <v>24</v>
      </c>
      <c r="J14" s="150" t="str">
        <f>'Rekapitulace stavby'!AN8</f>
        <v>2. 11. 2020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26</v>
      </c>
      <c r="E16" s="35"/>
      <c r="F16" s="35"/>
      <c r="G16" s="35"/>
      <c r="H16" s="35"/>
      <c r="I16" s="147" t="s">
        <v>27</v>
      </c>
      <c r="J16" s="138" t="s">
        <v>28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124</v>
      </c>
      <c r="F17" s="35"/>
      <c r="G17" s="35"/>
      <c r="H17" s="35"/>
      <c r="I17" s="147" t="s">
        <v>30</v>
      </c>
      <c r="J17" s="138" t="s">
        <v>31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32</v>
      </c>
      <c r="E19" s="35"/>
      <c r="F19" s="35"/>
      <c r="G19" s="35"/>
      <c r="H19" s="35"/>
      <c r="I19" s="147" t="s">
        <v>27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30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34</v>
      </c>
      <c r="E22" s="35"/>
      <c r="F22" s="35"/>
      <c r="G22" s="35"/>
      <c r="H22" s="35"/>
      <c r="I22" s="147" t="s">
        <v>27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30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36</v>
      </c>
      <c r="E25" s="35"/>
      <c r="F25" s="35"/>
      <c r="G25" s="35"/>
      <c r="H25" s="35"/>
      <c r="I25" s="147" t="s">
        <v>27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37</v>
      </c>
      <c r="F26" s="35"/>
      <c r="G26" s="35"/>
      <c r="H26" s="35"/>
      <c r="I26" s="147" t="s">
        <v>30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38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4.4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39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41</v>
      </c>
      <c r="G34" s="35"/>
      <c r="H34" s="35"/>
      <c r="I34" s="158" t="s">
        <v>40</v>
      </c>
      <c r="J34" s="158" t="s">
        <v>42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43</v>
      </c>
      <c r="E35" s="147" t="s">
        <v>44</v>
      </c>
      <c r="F35" s="160">
        <f>ROUND((SUM(BE121:BE130)),  2)</f>
        <v>0</v>
      </c>
      <c r="G35" s="35"/>
      <c r="H35" s="35"/>
      <c r="I35" s="161">
        <v>0.20999999999999999</v>
      </c>
      <c r="J35" s="160">
        <f>ROUND(((SUM(BE121:BE130))*I35),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45</v>
      </c>
      <c r="F36" s="160">
        <f>ROUND((SUM(BF121:BF130)),  2)</f>
        <v>0</v>
      </c>
      <c r="G36" s="35"/>
      <c r="H36" s="35"/>
      <c r="I36" s="161">
        <v>0.14999999999999999</v>
      </c>
      <c r="J36" s="160">
        <f>ROUND(((SUM(BF121:BF130))*I36),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47" t="s">
        <v>43</v>
      </c>
      <c r="E37" s="147" t="s">
        <v>46</v>
      </c>
      <c r="F37" s="160">
        <f>ROUND((SUM(BG121:BG130)),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7" t="s">
        <v>47</v>
      </c>
      <c r="F38" s="160">
        <f>ROUND((SUM(BH121:BH130)),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48</v>
      </c>
      <c r="F39" s="160">
        <f>ROUND((SUM(BI121:BI130)),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52</v>
      </c>
      <c r="E50" s="170"/>
      <c r="F50" s="170"/>
      <c r="G50" s="169" t="s">
        <v>53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2"/>
      <c r="J61" s="174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56</v>
      </c>
      <c r="E65" s="175"/>
      <c r="F65" s="175"/>
      <c r="G65" s="169" t="s">
        <v>57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2"/>
      <c r="J76" s="174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4" customHeight="1">
      <c r="A85" s="35"/>
      <c r="B85" s="36"/>
      <c r="C85" s="37"/>
      <c r="D85" s="37"/>
      <c r="E85" s="180" t="str">
        <f>E7</f>
        <v>Oprava PZS na přejezdu P2156 v km 101,296 a PZS P2157 v km 102,845 úseku Lenešice - Břvany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120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4.4" customHeight="1">
      <c r="A87" s="35"/>
      <c r="B87" s="36"/>
      <c r="C87" s="37"/>
      <c r="D87" s="37"/>
      <c r="E87" s="180" t="s">
        <v>875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122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4.4" customHeight="1">
      <c r="A89" s="35"/>
      <c r="B89" s="36"/>
      <c r="C89" s="37"/>
      <c r="D89" s="37"/>
      <c r="E89" s="73" t="str">
        <f>E11</f>
        <v>01N - Neoceňovat - dodávka SSZT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22</v>
      </c>
      <c r="D91" s="37"/>
      <c r="E91" s="37"/>
      <c r="F91" s="24" t="str">
        <f>F14</f>
        <v xml:space="preserve"> </v>
      </c>
      <c r="G91" s="37"/>
      <c r="H91" s="37"/>
      <c r="I91" s="29" t="s">
        <v>24</v>
      </c>
      <c r="J91" s="76" t="str">
        <f>IF(J14="","",J14)</f>
        <v>2. 11. 2020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6" customHeight="1">
      <c r="A93" s="35"/>
      <c r="B93" s="36"/>
      <c r="C93" s="29" t="s">
        <v>26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34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6" customHeight="1">
      <c r="A94" s="35"/>
      <c r="B94" s="36"/>
      <c r="C94" s="29" t="s">
        <v>32</v>
      </c>
      <c r="D94" s="37"/>
      <c r="E94" s="37"/>
      <c r="F94" s="24" t="str">
        <f>IF(E20="","",E20)</f>
        <v>Vyplň údaj</v>
      </c>
      <c r="G94" s="37"/>
      <c r="H94" s="37"/>
      <c r="I94" s="29" t="s">
        <v>36</v>
      </c>
      <c r="J94" s="33" t="str">
        <f>E26</f>
        <v>Žitný David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126</v>
      </c>
      <c r="D96" s="182"/>
      <c r="E96" s="182"/>
      <c r="F96" s="182"/>
      <c r="G96" s="182"/>
      <c r="H96" s="182"/>
      <c r="I96" s="182"/>
      <c r="J96" s="183" t="s">
        <v>127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128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129</v>
      </c>
    </row>
    <row r="99" s="9" customFormat="1" ht="24.96" customHeight="1">
      <c r="A99" s="9"/>
      <c r="B99" s="185"/>
      <c r="C99" s="186"/>
      <c r="D99" s="187" t="s">
        <v>136</v>
      </c>
      <c r="E99" s="188"/>
      <c r="F99" s="188"/>
      <c r="G99" s="188"/>
      <c r="H99" s="188"/>
      <c r="I99" s="188"/>
      <c r="J99" s="189">
        <f>J122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141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" customHeight="1">
      <c r="A109" s="35"/>
      <c r="B109" s="36"/>
      <c r="C109" s="37"/>
      <c r="D109" s="37"/>
      <c r="E109" s="180" t="str">
        <f>E7</f>
        <v>Oprava PZS na přejezdu P2156 v km 101,296 a PZS P2157 v km 102,845 úseku Lenešice - Břvany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120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4.4" customHeight="1">
      <c r="A111" s="35"/>
      <c r="B111" s="36"/>
      <c r="C111" s="37"/>
      <c r="D111" s="37"/>
      <c r="E111" s="180" t="s">
        <v>875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122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4.4" customHeight="1">
      <c r="A113" s="35"/>
      <c r="B113" s="36"/>
      <c r="C113" s="37"/>
      <c r="D113" s="37"/>
      <c r="E113" s="73" t="str">
        <f>E11</f>
        <v>01N - Neoceňovat - dodávka SSZT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22</v>
      </c>
      <c r="D115" s="37"/>
      <c r="E115" s="37"/>
      <c r="F115" s="24" t="str">
        <f>F14</f>
        <v xml:space="preserve"> </v>
      </c>
      <c r="G115" s="37"/>
      <c r="H115" s="37"/>
      <c r="I115" s="29" t="s">
        <v>24</v>
      </c>
      <c r="J115" s="76" t="str">
        <f>IF(J14="","",J14)</f>
        <v>2. 11. 2020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6" customHeight="1">
      <c r="A117" s="35"/>
      <c r="B117" s="36"/>
      <c r="C117" s="29" t="s">
        <v>26</v>
      </c>
      <c r="D117" s="37"/>
      <c r="E117" s="37"/>
      <c r="F117" s="24" t="str">
        <f>E17</f>
        <v>Správa železnic, státní organizace</v>
      </c>
      <c r="G117" s="37"/>
      <c r="H117" s="37"/>
      <c r="I117" s="29" t="s">
        <v>34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6" customHeight="1">
      <c r="A118" s="35"/>
      <c r="B118" s="36"/>
      <c r="C118" s="29" t="s">
        <v>32</v>
      </c>
      <c r="D118" s="37"/>
      <c r="E118" s="37"/>
      <c r="F118" s="24" t="str">
        <f>IF(E20="","",E20)</f>
        <v>Vyplň údaj</v>
      </c>
      <c r="G118" s="37"/>
      <c r="H118" s="37"/>
      <c r="I118" s="29" t="s">
        <v>36</v>
      </c>
      <c r="J118" s="33" t="str">
        <f>E26</f>
        <v>Žitný David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6"/>
      <c r="B120" s="197"/>
      <c r="C120" s="198" t="s">
        <v>142</v>
      </c>
      <c r="D120" s="199" t="s">
        <v>64</v>
      </c>
      <c r="E120" s="199" t="s">
        <v>60</v>
      </c>
      <c r="F120" s="199" t="s">
        <v>61</v>
      </c>
      <c r="G120" s="199" t="s">
        <v>143</v>
      </c>
      <c r="H120" s="199" t="s">
        <v>144</v>
      </c>
      <c r="I120" s="199" t="s">
        <v>145</v>
      </c>
      <c r="J120" s="199" t="s">
        <v>127</v>
      </c>
      <c r="K120" s="200" t="s">
        <v>146</v>
      </c>
      <c r="L120" s="201"/>
      <c r="M120" s="97" t="s">
        <v>1</v>
      </c>
      <c r="N120" s="98" t="s">
        <v>43</v>
      </c>
      <c r="O120" s="98" t="s">
        <v>147</v>
      </c>
      <c r="P120" s="98" t="s">
        <v>148</v>
      </c>
      <c r="Q120" s="98" t="s">
        <v>149</v>
      </c>
      <c r="R120" s="98" t="s">
        <v>150</v>
      </c>
      <c r="S120" s="98" t="s">
        <v>151</v>
      </c>
      <c r="T120" s="99" t="s">
        <v>152</v>
      </c>
      <c r="U120" s="196"/>
      <c r="V120" s="196"/>
      <c r="W120" s="196"/>
      <c r="X120" s="196"/>
      <c r="Y120" s="196"/>
      <c r="Z120" s="196"/>
      <c r="AA120" s="196"/>
      <c r="AB120" s="196"/>
      <c r="AC120" s="196"/>
      <c r="AD120" s="196"/>
      <c r="AE120" s="196"/>
    </row>
    <row r="121" s="2" customFormat="1" ht="22.8" customHeight="1">
      <c r="A121" s="35"/>
      <c r="B121" s="36"/>
      <c r="C121" s="104" t="s">
        <v>153</v>
      </c>
      <c r="D121" s="37"/>
      <c r="E121" s="37"/>
      <c r="F121" s="37"/>
      <c r="G121" s="37"/>
      <c r="H121" s="37"/>
      <c r="I121" s="37"/>
      <c r="J121" s="202">
        <f>BK121</f>
        <v>0</v>
      </c>
      <c r="K121" s="37"/>
      <c r="L121" s="41"/>
      <c r="M121" s="100"/>
      <c r="N121" s="203"/>
      <c r="O121" s="101"/>
      <c r="P121" s="204">
        <f>P122</f>
        <v>0</v>
      </c>
      <c r="Q121" s="101"/>
      <c r="R121" s="204">
        <f>R122</f>
        <v>0</v>
      </c>
      <c r="S121" s="101"/>
      <c r="T121" s="205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78</v>
      </c>
      <c r="AU121" s="14" t="s">
        <v>129</v>
      </c>
      <c r="BK121" s="206">
        <f>BK122</f>
        <v>0</v>
      </c>
    </row>
    <row r="122" s="12" customFormat="1" ht="25.92" customHeight="1">
      <c r="A122" s="12"/>
      <c r="B122" s="207"/>
      <c r="C122" s="208"/>
      <c r="D122" s="209" t="s">
        <v>78</v>
      </c>
      <c r="E122" s="210" t="s">
        <v>568</v>
      </c>
      <c r="F122" s="210" t="s">
        <v>569</v>
      </c>
      <c r="G122" s="208"/>
      <c r="H122" s="208"/>
      <c r="I122" s="211"/>
      <c r="J122" s="212">
        <f>BK122</f>
        <v>0</v>
      </c>
      <c r="K122" s="208"/>
      <c r="L122" s="213"/>
      <c r="M122" s="214"/>
      <c r="N122" s="215"/>
      <c r="O122" s="215"/>
      <c r="P122" s="216">
        <f>SUM(P123:P130)</f>
        <v>0</v>
      </c>
      <c r="Q122" s="215"/>
      <c r="R122" s="216">
        <f>SUM(R123:R130)</f>
        <v>0</v>
      </c>
      <c r="S122" s="215"/>
      <c r="T122" s="217">
        <f>SUM(T123:T130)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8" t="s">
        <v>86</v>
      </c>
      <c r="AT122" s="219" t="s">
        <v>78</v>
      </c>
      <c r="AU122" s="219" t="s">
        <v>79</v>
      </c>
      <c r="AY122" s="218" t="s">
        <v>156</v>
      </c>
      <c r="BK122" s="220">
        <f>SUM(BK123:BK130)</f>
        <v>0</v>
      </c>
    </row>
    <row r="123" s="2" customFormat="1" ht="22.2" customHeight="1">
      <c r="A123" s="35"/>
      <c r="B123" s="36"/>
      <c r="C123" s="221" t="s">
        <v>86</v>
      </c>
      <c r="D123" s="221" t="s">
        <v>157</v>
      </c>
      <c r="E123" s="222" t="s">
        <v>850</v>
      </c>
      <c r="F123" s="223" t="s">
        <v>851</v>
      </c>
      <c r="G123" s="224" t="s">
        <v>240</v>
      </c>
      <c r="H123" s="225">
        <v>1</v>
      </c>
      <c r="I123" s="226"/>
      <c r="J123" s="227">
        <f>ROUND(I123*H123,2)</f>
        <v>0</v>
      </c>
      <c r="K123" s="223" t="s">
        <v>852</v>
      </c>
      <c r="L123" s="228"/>
      <c r="M123" s="229" t="s">
        <v>1</v>
      </c>
      <c r="N123" s="230" t="s">
        <v>46</v>
      </c>
      <c r="O123" s="88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3" t="s">
        <v>89</v>
      </c>
      <c r="AT123" s="233" t="s">
        <v>157</v>
      </c>
      <c r="AU123" s="233" t="s">
        <v>86</v>
      </c>
      <c r="AY123" s="14" t="s">
        <v>156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4" t="s">
        <v>170</v>
      </c>
      <c r="BK123" s="234">
        <f>ROUND(I123*H123,2)</f>
        <v>0</v>
      </c>
      <c r="BL123" s="14" t="s">
        <v>86</v>
      </c>
      <c r="BM123" s="233" t="s">
        <v>901</v>
      </c>
    </row>
    <row r="124" s="2" customFormat="1" ht="22.2" customHeight="1">
      <c r="A124" s="35"/>
      <c r="B124" s="36"/>
      <c r="C124" s="221" t="s">
        <v>89</v>
      </c>
      <c r="D124" s="221" t="s">
        <v>157</v>
      </c>
      <c r="E124" s="222" t="s">
        <v>854</v>
      </c>
      <c r="F124" s="223" t="s">
        <v>855</v>
      </c>
      <c r="G124" s="224" t="s">
        <v>240</v>
      </c>
      <c r="H124" s="225">
        <v>1</v>
      </c>
      <c r="I124" s="226"/>
      <c r="J124" s="227">
        <f>ROUND(I124*H124,2)</f>
        <v>0</v>
      </c>
      <c r="K124" s="223" t="s">
        <v>852</v>
      </c>
      <c r="L124" s="228"/>
      <c r="M124" s="229" t="s">
        <v>1</v>
      </c>
      <c r="N124" s="230" t="s">
        <v>46</v>
      </c>
      <c r="O124" s="88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3" t="s">
        <v>89</v>
      </c>
      <c r="AT124" s="233" t="s">
        <v>157</v>
      </c>
      <c r="AU124" s="233" t="s">
        <v>86</v>
      </c>
      <c r="AY124" s="14" t="s">
        <v>156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4" t="s">
        <v>170</v>
      </c>
      <c r="BK124" s="234">
        <f>ROUND(I124*H124,2)</f>
        <v>0</v>
      </c>
      <c r="BL124" s="14" t="s">
        <v>86</v>
      </c>
      <c r="BM124" s="233" t="s">
        <v>902</v>
      </c>
    </row>
    <row r="125" s="2" customFormat="1" ht="13.8" customHeight="1">
      <c r="A125" s="35"/>
      <c r="B125" s="36"/>
      <c r="C125" s="221" t="s">
        <v>166</v>
      </c>
      <c r="D125" s="221" t="s">
        <v>157</v>
      </c>
      <c r="E125" s="222" t="s">
        <v>857</v>
      </c>
      <c r="F125" s="223" t="s">
        <v>858</v>
      </c>
      <c r="G125" s="224" t="s">
        <v>240</v>
      </c>
      <c r="H125" s="225">
        <v>3</v>
      </c>
      <c r="I125" s="226"/>
      <c r="J125" s="227">
        <f>ROUND(I125*H125,2)</f>
        <v>0</v>
      </c>
      <c r="K125" s="223" t="s">
        <v>852</v>
      </c>
      <c r="L125" s="228"/>
      <c r="M125" s="229" t="s">
        <v>1</v>
      </c>
      <c r="N125" s="230" t="s">
        <v>46</v>
      </c>
      <c r="O125" s="88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3" t="s">
        <v>89</v>
      </c>
      <c r="AT125" s="233" t="s">
        <v>157</v>
      </c>
      <c r="AU125" s="233" t="s">
        <v>86</v>
      </c>
      <c r="AY125" s="14" t="s">
        <v>156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4" t="s">
        <v>170</v>
      </c>
      <c r="BK125" s="234">
        <f>ROUND(I125*H125,2)</f>
        <v>0</v>
      </c>
      <c r="BL125" s="14" t="s">
        <v>86</v>
      </c>
      <c r="BM125" s="233" t="s">
        <v>903</v>
      </c>
    </row>
    <row r="126" s="2" customFormat="1" ht="22.2" customHeight="1">
      <c r="A126" s="35"/>
      <c r="B126" s="36"/>
      <c r="C126" s="221" t="s">
        <v>170</v>
      </c>
      <c r="D126" s="221" t="s">
        <v>157</v>
      </c>
      <c r="E126" s="222" t="s">
        <v>860</v>
      </c>
      <c r="F126" s="223" t="s">
        <v>861</v>
      </c>
      <c r="G126" s="224" t="s">
        <v>240</v>
      </c>
      <c r="H126" s="225">
        <v>3</v>
      </c>
      <c r="I126" s="226"/>
      <c r="J126" s="227">
        <f>ROUND(I126*H126,2)</f>
        <v>0</v>
      </c>
      <c r="K126" s="223" t="s">
        <v>852</v>
      </c>
      <c r="L126" s="228"/>
      <c r="M126" s="229" t="s">
        <v>1</v>
      </c>
      <c r="N126" s="230" t="s">
        <v>46</v>
      </c>
      <c r="O126" s="88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3" t="s">
        <v>308</v>
      </c>
      <c r="AT126" s="233" t="s">
        <v>157</v>
      </c>
      <c r="AU126" s="233" t="s">
        <v>86</v>
      </c>
      <c r="AY126" s="14" t="s">
        <v>156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4" t="s">
        <v>170</v>
      </c>
      <c r="BK126" s="234">
        <f>ROUND(I126*H126,2)</f>
        <v>0</v>
      </c>
      <c r="BL126" s="14" t="s">
        <v>285</v>
      </c>
      <c r="BM126" s="233" t="s">
        <v>904</v>
      </c>
    </row>
    <row r="127" s="2" customFormat="1" ht="22.2" customHeight="1">
      <c r="A127" s="35"/>
      <c r="B127" s="36"/>
      <c r="C127" s="221" t="s">
        <v>174</v>
      </c>
      <c r="D127" s="221" t="s">
        <v>157</v>
      </c>
      <c r="E127" s="222" t="s">
        <v>863</v>
      </c>
      <c r="F127" s="223" t="s">
        <v>864</v>
      </c>
      <c r="G127" s="224" t="s">
        <v>240</v>
      </c>
      <c r="H127" s="225">
        <v>2</v>
      </c>
      <c r="I127" s="226"/>
      <c r="J127" s="227">
        <f>ROUND(I127*H127,2)</f>
        <v>0</v>
      </c>
      <c r="K127" s="223" t="s">
        <v>852</v>
      </c>
      <c r="L127" s="228"/>
      <c r="M127" s="229" t="s">
        <v>1</v>
      </c>
      <c r="N127" s="230" t="s">
        <v>46</v>
      </c>
      <c r="O127" s="88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3" t="s">
        <v>89</v>
      </c>
      <c r="AT127" s="233" t="s">
        <v>157</v>
      </c>
      <c r="AU127" s="233" t="s">
        <v>86</v>
      </c>
      <c r="AY127" s="14" t="s">
        <v>156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4" t="s">
        <v>170</v>
      </c>
      <c r="BK127" s="234">
        <f>ROUND(I127*H127,2)</f>
        <v>0</v>
      </c>
      <c r="BL127" s="14" t="s">
        <v>86</v>
      </c>
      <c r="BM127" s="233" t="s">
        <v>905</v>
      </c>
    </row>
    <row r="128" s="2" customFormat="1" ht="22.2" customHeight="1">
      <c r="A128" s="35"/>
      <c r="B128" s="36"/>
      <c r="C128" s="221" t="s">
        <v>178</v>
      </c>
      <c r="D128" s="221" t="s">
        <v>157</v>
      </c>
      <c r="E128" s="222" t="s">
        <v>866</v>
      </c>
      <c r="F128" s="223" t="s">
        <v>867</v>
      </c>
      <c r="G128" s="224" t="s">
        <v>240</v>
      </c>
      <c r="H128" s="225">
        <v>9</v>
      </c>
      <c r="I128" s="226"/>
      <c r="J128" s="227">
        <f>ROUND(I128*H128,2)</f>
        <v>0</v>
      </c>
      <c r="K128" s="223" t="s">
        <v>852</v>
      </c>
      <c r="L128" s="228"/>
      <c r="M128" s="229" t="s">
        <v>1</v>
      </c>
      <c r="N128" s="230" t="s">
        <v>46</v>
      </c>
      <c r="O128" s="88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3" t="s">
        <v>308</v>
      </c>
      <c r="AT128" s="233" t="s">
        <v>157</v>
      </c>
      <c r="AU128" s="233" t="s">
        <v>86</v>
      </c>
      <c r="AY128" s="14" t="s">
        <v>156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4" t="s">
        <v>170</v>
      </c>
      <c r="BK128" s="234">
        <f>ROUND(I128*H128,2)</f>
        <v>0</v>
      </c>
      <c r="BL128" s="14" t="s">
        <v>285</v>
      </c>
      <c r="BM128" s="233" t="s">
        <v>906</v>
      </c>
    </row>
    <row r="129" s="2" customFormat="1" ht="13.8" customHeight="1">
      <c r="A129" s="35"/>
      <c r="B129" s="36"/>
      <c r="C129" s="221" t="s">
        <v>182</v>
      </c>
      <c r="D129" s="221" t="s">
        <v>157</v>
      </c>
      <c r="E129" s="222" t="s">
        <v>869</v>
      </c>
      <c r="F129" s="223" t="s">
        <v>870</v>
      </c>
      <c r="G129" s="224" t="s">
        <v>240</v>
      </c>
      <c r="H129" s="225">
        <v>3</v>
      </c>
      <c r="I129" s="226"/>
      <c r="J129" s="227">
        <f>ROUND(I129*H129,2)</f>
        <v>0</v>
      </c>
      <c r="K129" s="223" t="s">
        <v>852</v>
      </c>
      <c r="L129" s="228"/>
      <c r="M129" s="229" t="s">
        <v>1</v>
      </c>
      <c r="N129" s="230" t="s">
        <v>46</v>
      </c>
      <c r="O129" s="88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3" t="s">
        <v>186</v>
      </c>
      <c r="AT129" s="233" t="s">
        <v>157</v>
      </c>
      <c r="AU129" s="233" t="s">
        <v>86</v>
      </c>
      <c r="AY129" s="14" t="s">
        <v>156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4" t="s">
        <v>170</v>
      </c>
      <c r="BK129" s="234">
        <f>ROUND(I129*H129,2)</f>
        <v>0</v>
      </c>
      <c r="BL129" s="14" t="s">
        <v>170</v>
      </c>
      <c r="BM129" s="233" t="s">
        <v>907</v>
      </c>
    </row>
    <row r="130" s="2" customFormat="1" ht="13.8" customHeight="1">
      <c r="A130" s="35"/>
      <c r="B130" s="36"/>
      <c r="C130" s="221" t="s">
        <v>186</v>
      </c>
      <c r="D130" s="221" t="s">
        <v>157</v>
      </c>
      <c r="E130" s="222" t="s">
        <v>872</v>
      </c>
      <c r="F130" s="223" t="s">
        <v>873</v>
      </c>
      <c r="G130" s="224" t="s">
        <v>240</v>
      </c>
      <c r="H130" s="225">
        <v>3</v>
      </c>
      <c r="I130" s="226"/>
      <c r="J130" s="227">
        <f>ROUND(I130*H130,2)</f>
        <v>0</v>
      </c>
      <c r="K130" s="223" t="s">
        <v>852</v>
      </c>
      <c r="L130" s="228"/>
      <c r="M130" s="256" t="s">
        <v>1</v>
      </c>
      <c r="N130" s="257" t="s">
        <v>46</v>
      </c>
      <c r="O130" s="248"/>
      <c r="P130" s="249">
        <f>O130*H130</f>
        <v>0</v>
      </c>
      <c r="Q130" s="249">
        <v>0</v>
      </c>
      <c r="R130" s="249">
        <f>Q130*H130</f>
        <v>0</v>
      </c>
      <c r="S130" s="249">
        <v>0</v>
      </c>
      <c r="T130" s="25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3" t="s">
        <v>186</v>
      </c>
      <c r="AT130" s="233" t="s">
        <v>157</v>
      </c>
      <c r="AU130" s="233" t="s">
        <v>86</v>
      </c>
      <c r="AY130" s="14" t="s">
        <v>156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4" t="s">
        <v>170</v>
      </c>
      <c r="BK130" s="234">
        <f>ROUND(I130*H130,2)</f>
        <v>0</v>
      </c>
      <c r="BL130" s="14" t="s">
        <v>170</v>
      </c>
      <c r="BM130" s="233" t="s">
        <v>908</v>
      </c>
    </row>
    <row r="131" s="2" customFormat="1" ht="6.96" customHeight="1">
      <c r="A131" s="35"/>
      <c r="B131" s="63"/>
      <c r="C131" s="64"/>
      <c r="D131" s="64"/>
      <c r="E131" s="64"/>
      <c r="F131" s="64"/>
      <c r="G131" s="64"/>
      <c r="H131" s="64"/>
      <c r="I131" s="64"/>
      <c r="J131" s="64"/>
      <c r="K131" s="64"/>
      <c r="L131" s="41"/>
      <c r="M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</sheetData>
  <sheetProtection sheet="1" autoFilter="0" formatColumns="0" formatRows="0" objects="1" scenarios="1" spinCount="100000" saltValue="YQq1k5i3EdaUaAwfB1LYouC1ImCAX9c/t4dIcDTnyq9l7yS5jyu3YuI89YVLPI5+OlXbdJq2oik4LfmnlRXKrw==" hashValue="io01wrxOEPJMQ7EIJKWY+IHdEAmhSwbExh7uneWiigKazy0qIoExCn1eE0tFZ1CNFT1QH3KJSasqXjhEVSVhEQ==" algorithmName="SHA-512" password="CC35"/>
  <autoFilter ref="C120:K13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2.28125" style="1" customWidth="1"/>
    <col min="9" max="9" width="21.57422" style="1" customWidth="1"/>
    <col min="10" max="10" width="21.57422" style="1" customWidth="1"/>
    <col min="11" max="11" width="21.57422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110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89</v>
      </c>
    </row>
    <row r="4" s="1" customFormat="1" ht="24.96" customHeight="1">
      <c r="B4" s="17"/>
      <c r="D4" s="145" t="s">
        <v>119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4" customHeight="1">
      <c r="B7" s="17"/>
      <c r="E7" s="148" t="str">
        <f>'Rekapitulace stavby'!K6</f>
        <v>Oprava PZS na přejezdu P2156 v km 101,296 a PZS P2157 v km 102,845 úseku Lenešice - Břvany</v>
      </c>
      <c r="F7" s="147"/>
      <c r="G7" s="147"/>
      <c r="H7" s="147"/>
      <c r="L7" s="17"/>
    </row>
    <row r="8" s="1" customFormat="1" ht="12" customHeight="1">
      <c r="B8" s="17"/>
      <c r="D8" s="147" t="s">
        <v>120</v>
      </c>
      <c r="L8" s="17"/>
    </row>
    <row r="9" s="2" customFormat="1" ht="14.4" customHeight="1">
      <c r="A9" s="35"/>
      <c r="B9" s="41"/>
      <c r="C9" s="35"/>
      <c r="D9" s="35"/>
      <c r="E9" s="148" t="s">
        <v>909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122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4.4" customHeight="1">
      <c r="A11" s="35"/>
      <c r="B11" s="41"/>
      <c r="C11" s="35"/>
      <c r="D11" s="35"/>
      <c r="E11" s="149" t="s">
        <v>123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88</v>
      </c>
      <c r="G13" s="35"/>
      <c r="H13" s="35"/>
      <c r="I13" s="147" t="s">
        <v>20</v>
      </c>
      <c r="J13" s="138" t="s">
        <v>21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22</v>
      </c>
      <c r="E14" s="35"/>
      <c r="F14" s="138" t="s">
        <v>23</v>
      </c>
      <c r="G14" s="35"/>
      <c r="H14" s="35"/>
      <c r="I14" s="147" t="s">
        <v>24</v>
      </c>
      <c r="J14" s="150" t="str">
        <f>'Rekapitulace stavby'!AN8</f>
        <v>2. 11. 2020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26</v>
      </c>
      <c r="E16" s="35"/>
      <c r="F16" s="35"/>
      <c r="G16" s="35"/>
      <c r="H16" s="35"/>
      <c r="I16" s="147" t="s">
        <v>27</v>
      </c>
      <c r="J16" s="138" t="s">
        <v>28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910</v>
      </c>
      <c r="F17" s="35"/>
      <c r="G17" s="35"/>
      <c r="H17" s="35"/>
      <c r="I17" s="147" t="s">
        <v>30</v>
      </c>
      <c r="J17" s="138" t="s">
        <v>31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32</v>
      </c>
      <c r="E19" s="35"/>
      <c r="F19" s="35"/>
      <c r="G19" s="35"/>
      <c r="H19" s="35"/>
      <c r="I19" s="147" t="s">
        <v>27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30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34</v>
      </c>
      <c r="E22" s="35"/>
      <c r="F22" s="35"/>
      <c r="G22" s="35"/>
      <c r="H22" s="35"/>
      <c r="I22" s="147" t="s">
        <v>27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30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36</v>
      </c>
      <c r="E25" s="35"/>
      <c r="F25" s="35"/>
      <c r="G25" s="35"/>
      <c r="H25" s="35"/>
      <c r="I25" s="147" t="s">
        <v>27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37</v>
      </c>
      <c r="F26" s="35"/>
      <c r="G26" s="35"/>
      <c r="H26" s="35"/>
      <c r="I26" s="147" t="s">
        <v>30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38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4.4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39</v>
      </c>
      <c r="E32" s="35"/>
      <c r="F32" s="35"/>
      <c r="G32" s="35"/>
      <c r="H32" s="35"/>
      <c r="I32" s="35"/>
      <c r="J32" s="157">
        <f>ROUND(J129,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41</v>
      </c>
      <c r="G34" s="35"/>
      <c r="H34" s="35"/>
      <c r="I34" s="158" t="s">
        <v>40</v>
      </c>
      <c r="J34" s="158" t="s">
        <v>42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43</v>
      </c>
      <c r="E35" s="147" t="s">
        <v>44</v>
      </c>
      <c r="F35" s="160">
        <f>ROUND((SUM(BE129:BE276)),  2)</f>
        <v>0</v>
      </c>
      <c r="G35" s="35"/>
      <c r="H35" s="35"/>
      <c r="I35" s="161">
        <v>0.20999999999999999</v>
      </c>
      <c r="J35" s="160">
        <f>ROUND(((SUM(BE129:BE276))*I35),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45</v>
      </c>
      <c r="F36" s="160">
        <f>ROUND((SUM(BF129:BF276)),  2)</f>
        <v>0</v>
      </c>
      <c r="G36" s="35"/>
      <c r="H36" s="35"/>
      <c r="I36" s="161">
        <v>0.14999999999999999</v>
      </c>
      <c r="J36" s="160">
        <f>ROUND(((SUM(BF129:BF276))*I36),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46</v>
      </c>
      <c r="F37" s="160">
        <f>ROUND((SUM(BG129:BG276)),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47</v>
      </c>
      <c r="F38" s="160">
        <f>ROUND((SUM(BH129:BH276)),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48</v>
      </c>
      <c r="F39" s="160">
        <f>ROUND((SUM(BI129:BI276)),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52</v>
      </c>
      <c r="E50" s="170"/>
      <c r="F50" s="170"/>
      <c r="G50" s="169" t="s">
        <v>53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2"/>
      <c r="J61" s="174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56</v>
      </c>
      <c r="E65" s="175"/>
      <c r="F65" s="175"/>
      <c r="G65" s="169" t="s">
        <v>57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2"/>
      <c r="J76" s="174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4" customHeight="1">
      <c r="A85" s="35"/>
      <c r="B85" s="36"/>
      <c r="C85" s="37"/>
      <c r="D85" s="37"/>
      <c r="E85" s="180" t="str">
        <f>E7</f>
        <v>Oprava PZS na přejezdu P2156 v km 101,296 a PZS P2157 v km 102,845 úseku Lenešice - Břvany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120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4.4" customHeight="1">
      <c r="A87" s="35"/>
      <c r="B87" s="36"/>
      <c r="C87" s="37"/>
      <c r="D87" s="37"/>
      <c r="E87" s="180" t="s">
        <v>909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122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4.4" customHeight="1">
      <c r="A89" s="35"/>
      <c r="B89" s="36"/>
      <c r="C89" s="37"/>
      <c r="D89" s="37"/>
      <c r="E89" s="73" t="str">
        <f>E11</f>
        <v>01 - Technologická část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22</v>
      </c>
      <c r="D91" s="37"/>
      <c r="E91" s="37"/>
      <c r="F91" s="24" t="str">
        <f>F14</f>
        <v xml:space="preserve"> </v>
      </c>
      <c r="G91" s="37"/>
      <c r="H91" s="37"/>
      <c r="I91" s="29" t="s">
        <v>24</v>
      </c>
      <c r="J91" s="76" t="str">
        <f>IF(J14="","",J14)</f>
        <v>2. 11. 2020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6" customHeight="1">
      <c r="A93" s="35"/>
      <c r="B93" s="36"/>
      <c r="C93" s="29" t="s">
        <v>26</v>
      </c>
      <c r="D93" s="37"/>
      <c r="E93" s="37"/>
      <c r="F93" s="24" t="str">
        <f>E17</f>
        <v>Správa železniční dopravní cesty, státní organizac</v>
      </c>
      <c r="G93" s="37"/>
      <c r="H93" s="37"/>
      <c r="I93" s="29" t="s">
        <v>34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6" customHeight="1">
      <c r="A94" s="35"/>
      <c r="B94" s="36"/>
      <c r="C94" s="29" t="s">
        <v>32</v>
      </c>
      <c r="D94" s="37"/>
      <c r="E94" s="37"/>
      <c r="F94" s="24" t="str">
        <f>IF(E20="","",E20)</f>
        <v>Vyplň údaj</v>
      </c>
      <c r="G94" s="37"/>
      <c r="H94" s="37"/>
      <c r="I94" s="29" t="s">
        <v>36</v>
      </c>
      <c r="J94" s="33" t="str">
        <f>E26</f>
        <v>Žitný David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126</v>
      </c>
      <c r="D96" s="182"/>
      <c r="E96" s="182"/>
      <c r="F96" s="182"/>
      <c r="G96" s="182"/>
      <c r="H96" s="182"/>
      <c r="I96" s="182"/>
      <c r="J96" s="183" t="s">
        <v>127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128</v>
      </c>
      <c r="D98" s="37"/>
      <c r="E98" s="37"/>
      <c r="F98" s="37"/>
      <c r="G98" s="37"/>
      <c r="H98" s="37"/>
      <c r="I98" s="37"/>
      <c r="J98" s="107">
        <f>J129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129</v>
      </c>
    </row>
    <row r="99" s="9" customFormat="1" ht="24.96" customHeight="1">
      <c r="A99" s="9"/>
      <c r="B99" s="185"/>
      <c r="C99" s="186"/>
      <c r="D99" s="187" t="s">
        <v>130</v>
      </c>
      <c r="E99" s="188"/>
      <c r="F99" s="188"/>
      <c r="G99" s="188"/>
      <c r="H99" s="188"/>
      <c r="I99" s="188"/>
      <c r="J99" s="189">
        <f>J130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5"/>
      <c r="C100" s="186"/>
      <c r="D100" s="187" t="s">
        <v>911</v>
      </c>
      <c r="E100" s="188"/>
      <c r="F100" s="188"/>
      <c r="G100" s="188"/>
      <c r="H100" s="188"/>
      <c r="I100" s="188"/>
      <c r="J100" s="189">
        <f>J169</f>
        <v>0</v>
      </c>
      <c r="K100" s="186"/>
      <c r="L100" s="19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5"/>
      <c r="C101" s="186"/>
      <c r="D101" s="187" t="s">
        <v>133</v>
      </c>
      <c r="E101" s="188"/>
      <c r="F101" s="188"/>
      <c r="G101" s="188"/>
      <c r="H101" s="188"/>
      <c r="I101" s="188"/>
      <c r="J101" s="189">
        <f>J186</f>
        <v>0</v>
      </c>
      <c r="K101" s="186"/>
      <c r="L101" s="19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5"/>
      <c r="C102" s="186"/>
      <c r="D102" s="187" t="s">
        <v>137</v>
      </c>
      <c r="E102" s="188"/>
      <c r="F102" s="188"/>
      <c r="G102" s="188"/>
      <c r="H102" s="188"/>
      <c r="I102" s="188"/>
      <c r="J102" s="189">
        <f>J202</f>
        <v>0</v>
      </c>
      <c r="K102" s="186"/>
      <c r="L102" s="19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5"/>
      <c r="C103" s="186"/>
      <c r="D103" s="187" t="s">
        <v>912</v>
      </c>
      <c r="E103" s="188"/>
      <c r="F103" s="188"/>
      <c r="G103" s="188"/>
      <c r="H103" s="188"/>
      <c r="I103" s="188"/>
      <c r="J103" s="189">
        <f>J230</f>
        <v>0</v>
      </c>
      <c r="K103" s="186"/>
      <c r="L103" s="19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5"/>
      <c r="C104" s="186"/>
      <c r="D104" s="187" t="s">
        <v>913</v>
      </c>
      <c r="E104" s="188"/>
      <c r="F104" s="188"/>
      <c r="G104" s="188"/>
      <c r="H104" s="188"/>
      <c r="I104" s="188"/>
      <c r="J104" s="189">
        <f>J239</f>
        <v>0</v>
      </c>
      <c r="K104" s="186"/>
      <c r="L104" s="19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5"/>
      <c r="C105" s="186"/>
      <c r="D105" s="187" t="s">
        <v>136</v>
      </c>
      <c r="E105" s="188"/>
      <c r="F105" s="188"/>
      <c r="G105" s="188"/>
      <c r="H105" s="188"/>
      <c r="I105" s="188"/>
      <c r="J105" s="189">
        <f>J257</f>
        <v>0</v>
      </c>
      <c r="K105" s="186"/>
      <c r="L105" s="19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5"/>
      <c r="C106" s="186"/>
      <c r="D106" s="187" t="s">
        <v>138</v>
      </c>
      <c r="E106" s="188"/>
      <c r="F106" s="188"/>
      <c r="G106" s="188"/>
      <c r="H106" s="188"/>
      <c r="I106" s="188"/>
      <c r="J106" s="189">
        <f>J267</f>
        <v>0</v>
      </c>
      <c r="K106" s="186"/>
      <c r="L106" s="19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5"/>
      <c r="C107" s="186"/>
      <c r="D107" s="187" t="s">
        <v>140</v>
      </c>
      <c r="E107" s="188"/>
      <c r="F107" s="188"/>
      <c r="G107" s="188"/>
      <c r="H107" s="188"/>
      <c r="I107" s="188"/>
      <c r="J107" s="189">
        <f>J269</f>
        <v>0</v>
      </c>
      <c r="K107" s="186"/>
      <c r="L107" s="19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141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4" customHeight="1">
      <c r="A117" s="35"/>
      <c r="B117" s="36"/>
      <c r="C117" s="37"/>
      <c r="D117" s="37"/>
      <c r="E117" s="180" t="str">
        <f>E7</f>
        <v>Oprava PZS na přejezdu P2156 v km 101,296 a PZS P2157 v km 102,845 úseku Lenešice - Břvany</v>
      </c>
      <c r="F117" s="29"/>
      <c r="G117" s="29"/>
      <c r="H117" s="29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" customFormat="1" ht="12" customHeight="1">
      <c r="B118" s="18"/>
      <c r="C118" s="29" t="s">
        <v>120</v>
      </c>
      <c r="D118" s="19"/>
      <c r="E118" s="19"/>
      <c r="F118" s="19"/>
      <c r="G118" s="19"/>
      <c r="H118" s="19"/>
      <c r="I118" s="19"/>
      <c r="J118" s="19"/>
      <c r="K118" s="19"/>
      <c r="L118" s="17"/>
    </row>
    <row r="119" s="2" customFormat="1" ht="14.4" customHeight="1">
      <c r="A119" s="35"/>
      <c r="B119" s="36"/>
      <c r="C119" s="37"/>
      <c r="D119" s="37"/>
      <c r="E119" s="180" t="s">
        <v>909</v>
      </c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122</v>
      </c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4.4" customHeight="1">
      <c r="A121" s="35"/>
      <c r="B121" s="36"/>
      <c r="C121" s="37"/>
      <c r="D121" s="37"/>
      <c r="E121" s="73" t="str">
        <f>E11</f>
        <v>01 - Technologická část</v>
      </c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22</v>
      </c>
      <c r="D123" s="37"/>
      <c r="E123" s="37"/>
      <c r="F123" s="24" t="str">
        <f>F14</f>
        <v xml:space="preserve"> </v>
      </c>
      <c r="G123" s="37"/>
      <c r="H123" s="37"/>
      <c r="I123" s="29" t="s">
        <v>24</v>
      </c>
      <c r="J123" s="76" t="str">
        <f>IF(J14="","",J14)</f>
        <v>2. 11. 2020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6" customHeight="1">
      <c r="A125" s="35"/>
      <c r="B125" s="36"/>
      <c r="C125" s="29" t="s">
        <v>26</v>
      </c>
      <c r="D125" s="37"/>
      <c r="E125" s="37"/>
      <c r="F125" s="24" t="str">
        <f>E17</f>
        <v>Správa železniční dopravní cesty, státní organizac</v>
      </c>
      <c r="G125" s="37"/>
      <c r="H125" s="37"/>
      <c r="I125" s="29" t="s">
        <v>34</v>
      </c>
      <c r="J125" s="33" t="str">
        <f>E23</f>
        <v xml:space="preserve"> 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6" customHeight="1">
      <c r="A126" s="35"/>
      <c r="B126" s="36"/>
      <c r="C126" s="29" t="s">
        <v>32</v>
      </c>
      <c r="D126" s="37"/>
      <c r="E126" s="37"/>
      <c r="F126" s="24" t="str">
        <f>IF(E20="","",E20)</f>
        <v>Vyplň údaj</v>
      </c>
      <c r="G126" s="37"/>
      <c r="H126" s="37"/>
      <c r="I126" s="29" t="s">
        <v>36</v>
      </c>
      <c r="J126" s="33" t="str">
        <f>E26</f>
        <v>Žitný David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0.32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11" customFormat="1" ht="29.28" customHeight="1">
      <c r="A128" s="196"/>
      <c r="B128" s="197"/>
      <c r="C128" s="198" t="s">
        <v>142</v>
      </c>
      <c r="D128" s="199" t="s">
        <v>64</v>
      </c>
      <c r="E128" s="199" t="s">
        <v>60</v>
      </c>
      <c r="F128" s="199" t="s">
        <v>61</v>
      </c>
      <c r="G128" s="199" t="s">
        <v>143</v>
      </c>
      <c r="H128" s="199" t="s">
        <v>144</v>
      </c>
      <c r="I128" s="199" t="s">
        <v>145</v>
      </c>
      <c r="J128" s="199" t="s">
        <v>127</v>
      </c>
      <c r="K128" s="200" t="s">
        <v>146</v>
      </c>
      <c r="L128" s="201"/>
      <c r="M128" s="97" t="s">
        <v>1</v>
      </c>
      <c r="N128" s="98" t="s">
        <v>43</v>
      </c>
      <c r="O128" s="98" t="s">
        <v>147</v>
      </c>
      <c r="P128" s="98" t="s">
        <v>148</v>
      </c>
      <c r="Q128" s="98" t="s">
        <v>149</v>
      </c>
      <c r="R128" s="98" t="s">
        <v>150</v>
      </c>
      <c r="S128" s="98" t="s">
        <v>151</v>
      </c>
      <c r="T128" s="99" t="s">
        <v>152</v>
      </c>
      <c r="U128" s="196"/>
      <c r="V128" s="196"/>
      <c r="W128" s="196"/>
      <c r="X128" s="196"/>
      <c r="Y128" s="196"/>
      <c r="Z128" s="196"/>
      <c r="AA128" s="196"/>
      <c r="AB128" s="196"/>
      <c r="AC128" s="196"/>
      <c r="AD128" s="196"/>
      <c r="AE128" s="196"/>
    </row>
    <row r="129" s="2" customFormat="1" ht="22.8" customHeight="1">
      <c r="A129" s="35"/>
      <c r="B129" s="36"/>
      <c r="C129" s="104" t="s">
        <v>153</v>
      </c>
      <c r="D129" s="37"/>
      <c r="E129" s="37"/>
      <c r="F129" s="37"/>
      <c r="G129" s="37"/>
      <c r="H129" s="37"/>
      <c r="I129" s="37"/>
      <c r="J129" s="202">
        <f>BK129</f>
        <v>0</v>
      </c>
      <c r="K129" s="37"/>
      <c r="L129" s="41"/>
      <c r="M129" s="100"/>
      <c r="N129" s="203"/>
      <c r="O129" s="101"/>
      <c r="P129" s="204">
        <f>P130+P169+P186+P202+P230+P239+P257+P267+P269</f>
        <v>0</v>
      </c>
      <c r="Q129" s="101"/>
      <c r="R129" s="204">
        <f>R130+R169+R186+R202+R230+R239+R257+R267+R269</f>
        <v>0</v>
      </c>
      <c r="S129" s="101"/>
      <c r="T129" s="205">
        <f>T130+T169+T186+T202+T230+T239+T257+T267+T269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78</v>
      </c>
      <c r="AU129" s="14" t="s">
        <v>129</v>
      </c>
      <c r="BK129" s="206">
        <f>BK130+BK169+BK186+BK202+BK230+BK239+BK257+BK267+BK269</f>
        <v>0</v>
      </c>
    </row>
    <row r="130" s="12" customFormat="1" ht="25.92" customHeight="1">
      <c r="A130" s="12"/>
      <c r="B130" s="207"/>
      <c r="C130" s="208"/>
      <c r="D130" s="209" t="s">
        <v>78</v>
      </c>
      <c r="E130" s="210" t="s">
        <v>154</v>
      </c>
      <c r="F130" s="210" t="s">
        <v>155</v>
      </c>
      <c r="G130" s="208"/>
      <c r="H130" s="208"/>
      <c r="I130" s="211"/>
      <c r="J130" s="212">
        <f>BK130</f>
        <v>0</v>
      </c>
      <c r="K130" s="208"/>
      <c r="L130" s="213"/>
      <c r="M130" s="214"/>
      <c r="N130" s="215"/>
      <c r="O130" s="215"/>
      <c r="P130" s="216">
        <f>SUM(P131:P168)</f>
        <v>0</v>
      </c>
      <c r="Q130" s="215"/>
      <c r="R130" s="216">
        <f>SUM(R131:R168)</f>
        <v>0</v>
      </c>
      <c r="S130" s="215"/>
      <c r="T130" s="217">
        <f>SUM(T131:T168)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8" t="s">
        <v>86</v>
      </c>
      <c r="AT130" s="219" t="s">
        <v>78</v>
      </c>
      <c r="AU130" s="219" t="s">
        <v>79</v>
      </c>
      <c r="AY130" s="218" t="s">
        <v>156</v>
      </c>
      <c r="BK130" s="220">
        <f>SUM(BK131:BK168)</f>
        <v>0</v>
      </c>
    </row>
    <row r="131" s="2" customFormat="1" ht="22.2" customHeight="1">
      <c r="A131" s="35"/>
      <c r="B131" s="36"/>
      <c r="C131" s="221" t="s">
        <v>86</v>
      </c>
      <c r="D131" s="221" t="s">
        <v>157</v>
      </c>
      <c r="E131" s="222" t="s">
        <v>158</v>
      </c>
      <c r="F131" s="223" t="s">
        <v>159</v>
      </c>
      <c r="G131" s="224" t="s">
        <v>160</v>
      </c>
      <c r="H131" s="225">
        <v>803</v>
      </c>
      <c r="I131" s="226"/>
      <c r="J131" s="227">
        <f>ROUND(I131*H131,2)</f>
        <v>0</v>
      </c>
      <c r="K131" s="223" t="s">
        <v>161</v>
      </c>
      <c r="L131" s="228"/>
      <c r="M131" s="229" t="s">
        <v>1</v>
      </c>
      <c r="N131" s="230" t="s">
        <v>44</v>
      </c>
      <c r="O131" s="88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3" t="s">
        <v>89</v>
      </c>
      <c r="AT131" s="233" t="s">
        <v>157</v>
      </c>
      <c r="AU131" s="233" t="s">
        <v>86</v>
      </c>
      <c r="AY131" s="14" t="s">
        <v>156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4" t="s">
        <v>86</v>
      </c>
      <c r="BK131" s="234">
        <f>ROUND(I131*H131,2)</f>
        <v>0</v>
      </c>
      <c r="BL131" s="14" t="s">
        <v>86</v>
      </c>
      <c r="BM131" s="233" t="s">
        <v>914</v>
      </c>
    </row>
    <row r="132" s="2" customFormat="1" ht="22.2" customHeight="1">
      <c r="A132" s="35"/>
      <c r="B132" s="36"/>
      <c r="C132" s="221" t="s">
        <v>89</v>
      </c>
      <c r="D132" s="221" t="s">
        <v>157</v>
      </c>
      <c r="E132" s="222" t="s">
        <v>171</v>
      </c>
      <c r="F132" s="223" t="s">
        <v>172</v>
      </c>
      <c r="G132" s="224" t="s">
        <v>160</v>
      </c>
      <c r="H132" s="225">
        <v>704</v>
      </c>
      <c r="I132" s="226"/>
      <c r="J132" s="227">
        <f>ROUND(I132*H132,2)</f>
        <v>0</v>
      </c>
      <c r="K132" s="223" t="s">
        <v>161</v>
      </c>
      <c r="L132" s="228"/>
      <c r="M132" s="229" t="s">
        <v>1</v>
      </c>
      <c r="N132" s="230" t="s">
        <v>44</v>
      </c>
      <c r="O132" s="88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3" t="s">
        <v>89</v>
      </c>
      <c r="AT132" s="233" t="s">
        <v>157</v>
      </c>
      <c r="AU132" s="233" t="s">
        <v>86</v>
      </c>
      <c r="AY132" s="14" t="s">
        <v>156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4" t="s">
        <v>86</v>
      </c>
      <c r="BK132" s="234">
        <f>ROUND(I132*H132,2)</f>
        <v>0</v>
      </c>
      <c r="BL132" s="14" t="s">
        <v>86</v>
      </c>
      <c r="BM132" s="233" t="s">
        <v>915</v>
      </c>
    </row>
    <row r="133" s="2" customFormat="1" ht="22.2" customHeight="1">
      <c r="A133" s="35"/>
      <c r="B133" s="36"/>
      <c r="C133" s="221" t="s">
        <v>166</v>
      </c>
      <c r="D133" s="221" t="s">
        <v>157</v>
      </c>
      <c r="E133" s="222" t="s">
        <v>187</v>
      </c>
      <c r="F133" s="223" t="s">
        <v>188</v>
      </c>
      <c r="G133" s="224" t="s">
        <v>160</v>
      </c>
      <c r="H133" s="225">
        <v>1353</v>
      </c>
      <c r="I133" s="226"/>
      <c r="J133" s="227">
        <f>ROUND(I133*H133,2)</f>
        <v>0</v>
      </c>
      <c r="K133" s="223" t="s">
        <v>161</v>
      </c>
      <c r="L133" s="228"/>
      <c r="M133" s="229" t="s">
        <v>1</v>
      </c>
      <c r="N133" s="230" t="s">
        <v>44</v>
      </c>
      <c r="O133" s="88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3" t="s">
        <v>89</v>
      </c>
      <c r="AT133" s="233" t="s">
        <v>157</v>
      </c>
      <c r="AU133" s="233" t="s">
        <v>86</v>
      </c>
      <c r="AY133" s="14" t="s">
        <v>156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4" t="s">
        <v>86</v>
      </c>
      <c r="BK133" s="234">
        <f>ROUND(I133*H133,2)</f>
        <v>0</v>
      </c>
      <c r="BL133" s="14" t="s">
        <v>86</v>
      </c>
      <c r="BM133" s="233" t="s">
        <v>916</v>
      </c>
    </row>
    <row r="134" s="2" customFormat="1" ht="93" customHeight="1">
      <c r="A134" s="35"/>
      <c r="B134" s="36"/>
      <c r="C134" s="235" t="s">
        <v>170</v>
      </c>
      <c r="D134" s="235" t="s">
        <v>214</v>
      </c>
      <c r="E134" s="236" t="s">
        <v>215</v>
      </c>
      <c r="F134" s="237" t="s">
        <v>216</v>
      </c>
      <c r="G134" s="238" t="s">
        <v>160</v>
      </c>
      <c r="H134" s="239">
        <v>803</v>
      </c>
      <c r="I134" s="240"/>
      <c r="J134" s="241">
        <f>ROUND(I134*H134,2)</f>
        <v>0</v>
      </c>
      <c r="K134" s="237" t="s">
        <v>161</v>
      </c>
      <c r="L134" s="41"/>
      <c r="M134" s="242" t="s">
        <v>1</v>
      </c>
      <c r="N134" s="243" t="s">
        <v>44</v>
      </c>
      <c r="O134" s="88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3" t="s">
        <v>86</v>
      </c>
      <c r="AT134" s="233" t="s">
        <v>214</v>
      </c>
      <c r="AU134" s="233" t="s">
        <v>86</v>
      </c>
      <c r="AY134" s="14" t="s">
        <v>156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4" t="s">
        <v>86</v>
      </c>
      <c r="BK134" s="234">
        <f>ROUND(I134*H134,2)</f>
        <v>0</v>
      </c>
      <c r="BL134" s="14" t="s">
        <v>86</v>
      </c>
      <c r="BM134" s="233" t="s">
        <v>917</v>
      </c>
    </row>
    <row r="135" s="2" customFormat="1" ht="93" customHeight="1">
      <c r="A135" s="35"/>
      <c r="B135" s="36"/>
      <c r="C135" s="235" t="s">
        <v>174</v>
      </c>
      <c r="D135" s="235" t="s">
        <v>214</v>
      </c>
      <c r="E135" s="236" t="s">
        <v>219</v>
      </c>
      <c r="F135" s="237" t="s">
        <v>220</v>
      </c>
      <c r="G135" s="238" t="s">
        <v>160</v>
      </c>
      <c r="H135" s="239">
        <v>704</v>
      </c>
      <c r="I135" s="240"/>
      <c r="J135" s="241">
        <f>ROUND(I135*H135,2)</f>
        <v>0</v>
      </c>
      <c r="K135" s="237" t="s">
        <v>161</v>
      </c>
      <c r="L135" s="41"/>
      <c r="M135" s="242" t="s">
        <v>1</v>
      </c>
      <c r="N135" s="243" t="s">
        <v>44</v>
      </c>
      <c r="O135" s="88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3" t="s">
        <v>86</v>
      </c>
      <c r="AT135" s="233" t="s">
        <v>214</v>
      </c>
      <c r="AU135" s="233" t="s">
        <v>86</v>
      </c>
      <c r="AY135" s="14" t="s">
        <v>156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4" t="s">
        <v>86</v>
      </c>
      <c r="BK135" s="234">
        <f>ROUND(I135*H135,2)</f>
        <v>0</v>
      </c>
      <c r="BL135" s="14" t="s">
        <v>86</v>
      </c>
      <c r="BM135" s="233" t="s">
        <v>918</v>
      </c>
    </row>
    <row r="136" s="2" customFormat="1" ht="80.4" customHeight="1">
      <c r="A136" s="35"/>
      <c r="B136" s="36"/>
      <c r="C136" s="235" t="s">
        <v>178</v>
      </c>
      <c r="D136" s="235" t="s">
        <v>214</v>
      </c>
      <c r="E136" s="236" t="s">
        <v>238</v>
      </c>
      <c r="F136" s="237" t="s">
        <v>239</v>
      </c>
      <c r="G136" s="238" t="s">
        <v>240</v>
      </c>
      <c r="H136" s="239">
        <v>2</v>
      </c>
      <c r="I136" s="240"/>
      <c r="J136" s="241">
        <f>ROUND(I136*H136,2)</f>
        <v>0</v>
      </c>
      <c r="K136" s="237" t="s">
        <v>161</v>
      </c>
      <c r="L136" s="41"/>
      <c r="M136" s="242" t="s">
        <v>1</v>
      </c>
      <c r="N136" s="243" t="s">
        <v>44</v>
      </c>
      <c r="O136" s="88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3" t="s">
        <v>86</v>
      </c>
      <c r="AT136" s="233" t="s">
        <v>214</v>
      </c>
      <c r="AU136" s="233" t="s">
        <v>86</v>
      </c>
      <c r="AY136" s="14" t="s">
        <v>156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4" t="s">
        <v>86</v>
      </c>
      <c r="BK136" s="234">
        <f>ROUND(I136*H136,2)</f>
        <v>0</v>
      </c>
      <c r="BL136" s="14" t="s">
        <v>86</v>
      </c>
      <c r="BM136" s="233" t="s">
        <v>919</v>
      </c>
    </row>
    <row r="137" s="2" customFormat="1" ht="80.4" customHeight="1">
      <c r="A137" s="35"/>
      <c r="B137" s="36"/>
      <c r="C137" s="235" t="s">
        <v>182</v>
      </c>
      <c r="D137" s="235" t="s">
        <v>214</v>
      </c>
      <c r="E137" s="236" t="s">
        <v>251</v>
      </c>
      <c r="F137" s="237" t="s">
        <v>252</v>
      </c>
      <c r="G137" s="238" t="s">
        <v>240</v>
      </c>
      <c r="H137" s="239">
        <v>2</v>
      </c>
      <c r="I137" s="240"/>
      <c r="J137" s="241">
        <f>ROUND(I137*H137,2)</f>
        <v>0</v>
      </c>
      <c r="K137" s="237" t="s">
        <v>161</v>
      </c>
      <c r="L137" s="41"/>
      <c r="M137" s="242" t="s">
        <v>1</v>
      </c>
      <c r="N137" s="243" t="s">
        <v>44</v>
      </c>
      <c r="O137" s="88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3" t="s">
        <v>86</v>
      </c>
      <c r="AT137" s="233" t="s">
        <v>214</v>
      </c>
      <c r="AU137" s="233" t="s">
        <v>86</v>
      </c>
      <c r="AY137" s="14" t="s">
        <v>156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4" t="s">
        <v>86</v>
      </c>
      <c r="BK137" s="234">
        <f>ROUND(I137*H137,2)</f>
        <v>0</v>
      </c>
      <c r="BL137" s="14" t="s">
        <v>86</v>
      </c>
      <c r="BM137" s="233" t="s">
        <v>920</v>
      </c>
    </row>
    <row r="138" s="2" customFormat="1" ht="80.4" customHeight="1">
      <c r="A138" s="35"/>
      <c r="B138" s="36"/>
      <c r="C138" s="235" t="s">
        <v>186</v>
      </c>
      <c r="D138" s="235" t="s">
        <v>214</v>
      </c>
      <c r="E138" s="236" t="s">
        <v>231</v>
      </c>
      <c r="F138" s="237" t="s">
        <v>232</v>
      </c>
      <c r="G138" s="238" t="s">
        <v>160</v>
      </c>
      <c r="H138" s="239">
        <v>1353</v>
      </c>
      <c r="I138" s="240"/>
      <c r="J138" s="241">
        <f>ROUND(I138*H138,2)</f>
        <v>0</v>
      </c>
      <c r="K138" s="237" t="s">
        <v>161</v>
      </c>
      <c r="L138" s="41"/>
      <c r="M138" s="242" t="s">
        <v>1</v>
      </c>
      <c r="N138" s="243" t="s">
        <v>44</v>
      </c>
      <c r="O138" s="88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3" t="s">
        <v>86</v>
      </c>
      <c r="AT138" s="233" t="s">
        <v>214</v>
      </c>
      <c r="AU138" s="233" t="s">
        <v>86</v>
      </c>
      <c r="AY138" s="14" t="s">
        <v>156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4" t="s">
        <v>86</v>
      </c>
      <c r="BK138" s="234">
        <f>ROUND(I138*H138,2)</f>
        <v>0</v>
      </c>
      <c r="BL138" s="14" t="s">
        <v>86</v>
      </c>
      <c r="BM138" s="233" t="s">
        <v>921</v>
      </c>
    </row>
    <row r="139" s="2" customFormat="1" ht="70.2" customHeight="1">
      <c r="A139" s="35"/>
      <c r="B139" s="36"/>
      <c r="C139" s="235" t="s">
        <v>190</v>
      </c>
      <c r="D139" s="235" t="s">
        <v>214</v>
      </c>
      <c r="E139" s="236" t="s">
        <v>922</v>
      </c>
      <c r="F139" s="237" t="s">
        <v>923</v>
      </c>
      <c r="G139" s="238" t="s">
        <v>240</v>
      </c>
      <c r="H139" s="239">
        <v>4</v>
      </c>
      <c r="I139" s="240"/>
      <c r="J139" s="241">
        <f>ROUND(I139*H139,2)</f>
        <v>0</v>
      </c>
      <c r="K139" s="237" t="s">
        <v>161</v>
      </c>
      <c r="L139" s="41"/>
      <c r="M139" s="242" t="s">
        <v>1</v>
      </c>
      <c r="N139" s="243" t="s">
        <v>44</v>
      </c>
      <c r="O139" s="88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3" t="s">
        <v>86</v>
      </c>
      <c r="AT139" s="233" t="s">
        <v>214</v>
      </c>
      <c r="AU139" s="233" t="s">
        <v>86</v>
      </c>
      <c r="AY139" s="14" t="s">
        <v>156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4" t="s">
        <v>86</v>
      </c>
      <c r="BK139" s="234">
        <f>ROUND(I139*H139,2)</f>
        <v>0</v>
      </c>
      <c r="BL139" s="14" t="s">
        <v>86</v>
      </c>
      <c r="BM139" s="233" t="s">
        <v>924</v>
      </c>
    </row>
    <row r="140" s="2" customFormat="1" ht="45" customHeight="1">
      <c r="A140" s="35"/>
      <c r="B140" s="36"/>
      <c r="C140" s="221" t="s">
        <v>194</v>
      </c>
      <c r="D140" s="221" t="s">
        <v>157</v>
      </c>
      <c r="E140" s="222" t="s">
        <v>925</v>
      </c>
      <c r="F140" s="223" t="s">
        <v>926</v>
      </c>
      <c r="G140" s="224" t="s">
        <v>240</v>
      </c>
      <c r="H140" s="225">
        <v>4</v>
      </c>
      <c r="I140" s="226"/>
      <c r="J140" s="227">
        <f>ROUND(I140*H140,2)</f>
        <v>0</v>
      </c>
      <c r="K140" s="223" t="s">
        <v>161</v>
      </c>
      <c r="L140" s="228"/>
      <c r="M140" s="229" t="s">
        <v>1</v>
      </c>
      <c r="N140" s="230" t="s">
        <v>44</v>
      </c>
      <c r="O140" s="88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3" t="s">
        <v>308</v>
      </c>
      <c r="AT140" s="233" t="s">
        <v>157</v>
      </c>
      <c r="AU140" s="233" t="s">
        <v>86</v>
      </c>
      <c r="AY140" s="14" t="s">
        <v>156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4" t="s">
        <v>86</v>
      </c>
      <c r="BK140" s="234">
        <f>ROUND(I140*H140,2)</f>
        <v>0</v>
      </c>
      <c r="BL140" s="14" t="s">
        <v>285</v>
      </c>
      <c r="BM140" s="233" t="s">
        <v>927</v>
      </c>
    </row>
    <row r="141" s="2" customFormat="1" ht="70.2" customHeight="1">
      <c r="A141" s="35"/>
      <c r="B141" s="36"/>
      <c r="C141" s="235" t="s">
        <v>198</v>
      </c>
      <c r="D141" s="235" t="s">
        <v>214</v>
      </c>
      <c r="E141" s="236" t="s">
        <v>271</v>
      </c>
      <c r="F141" s="237" t="s">
        <v>272</v>
      </c>
      <c r="G141" s="238" t="s">
        <v>240</v>
      </c>
      <c r="H141" s="239">
        <v>4</v>
      </c>
      <c r="I141" s="240"/>
      <c r="J141" s="241">
        <f>ROUND(I141*H141,2)</f>
        <v>0</v>
      </c>
      <c r="K141" s="237" t="s">
        <v>161</v>
      </c>
      <c r="L141" s="41"/>
      <c r="M141" s="242" t="s">
        <v>1</v>
      </c>
      <c r="N141" s="243" t="s">
        <v>44</v>
      </c>
      <c r="O141" s="88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3" t="s">
        <v>86</v>
      </c>
      <c r="AT141" s="233" t="s">
        <v>214</v>
      </c>
      <c r="AU141" s="233" t="s">
        <v>86</v>
      </c>
      <c r="AY141" s="14" t="s">
        <v>156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4" t="s">
        <v>86</v>
      </c>
      <c r="BK141" s="234">
        <f>ROUND(I141*H141,2)</f>
        <v>0</v>
      </c>
      <c r="BL141" s="14" t="s">
        <v>86</v>
      </c>
      <c r="BM141" s="233" t="s">
        <v>928</v>
      </c>
    </row>
    <row r="142" s="2" customFormat="1" ht="22.2" customHeight="1">
      <c r="A142" s="35"/>
      <c r="B142" s="36"/>
      <c r="C142" s="221" t="s">
        <v>202</v>
      </c>
      <c r="D142" s="221" t="s">
        <v>157</v>
      </c>
      <c r="E142" s="222" t="s">
        <v>211</v>
      </c>
      <c r="F142" s="223" t="s">
        <v>212</v>
      </c>
      <c r="G142" s="224" t="s">
        <v>160</v>
      </c>
      <c r="H142" s="225">
        <v>2706</v>
      </c>
      <c r="I142" s="226"/>
      <c r="J142" s="227">
        <f>ROUND(I142*H142,2)</f>
        <v>0</v>
      </c>
      <c r="K142" s="223" t="s">
        <v>161</v>
      </c>
      <c r="L142" s="228"/>
      <c r="M142" s="229" t="s">
        <v>1</v>
      </c>
      <c r="N142" s="230" t="s">
        <v>44</v>
      </c>
      <c r="O142" s="88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3" t="s">
        <v>89</v>
      </c>
      <c r="AT142" s="233" t="s">
        <v>157</v>
      </c>
      <c r="AU142" s="233" t="s">
        <v>86</v>
      </c>
      <c r="AY142" s="14" t="s">
        <v>156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4" t="s">
        <v>86</v>
      </c>
      <c r="BK142" s="234">
        <f>ROUND(I142*H142,2)</f>
        <v>0</v>
      </c>
      <c r="BL142" s="14" t="s">
        <v>86</v>
      </c>
      <c r="BM142" s="233" t="s">
        <v>929</v>
      </c>
    </row>
    <row r="143" s="2" customFormat="1" ht="22.2" customHeight="1">
      <c r="A143" s="35"/>
      <c r="B143" s="36"/>
      <c r="C143" s="235" t="s">
        <v>206</v>
      </c>
      <c r="D143" s="235" t="s">
        <v>214</v>
      </c>
      <c r="E143" s="236" t="s">
        <v>302</v>
      </c>
      <c r="F143" s="237" t="s">
        <v>303</v>
      </c>
      <c r="G143" s="238" t="s">
        <v>160</v>
      </c>
      <c r="H143" s="239">
        <v>2706</v>
      </c>
      <c r="I143" s="240"/>
      <c r="J143" s="241">
        <f>ROUND(I143*H143,2)</f>
        <v>0</v>
      </c>
      <c r="K143" s="237" t="s">
        <v>161</v>
      </c>
      <c r="L143" s="41"/>
      <c r="M143" s="242" t="s">
        <v>1</v>
      </c>
      <c r="N143" s="243" t="s">
        <v>44</v>
      </c>
      <c r="O143" s="88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3" t="s">
        <v>86</v>
      </c>
      <c r="AT143" s="233" t="s">
        <v>214</v>
      </c>
      <c r="AU143" s="233" t="s">
        <v>86</v>
      </c>
      <c r="AY143" s="14" t="s">
        <v>156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4" t="s">
        <v>86</v>
      </c>
      <c r="BK143" s="234">
        <f>ROUND(I143*H143,2)</f>
        <v>0</v>
      </c>
      <c r="BL143" s="14" t="s">
        <v>86</v>
      </c>
      <c r="BM143" s="233" t="s">
        <v>930</v>
      </c>
    </row>
    <row r="144" s="2" customFormat="1" ht="22.2" customHeight="1">
      <c r="A144" s="35"/>
      <c r="B144" s="36"/>
      <c r="C144" s="221" t="s">
        <v>210</v>
      </c>
      <c r="D144" s="221" t="s">
        <v>157</v>
      </c>
      <c r="E144" s="222" t="s">
        <v>306</v>
      </c>
      <c r="F144" s="223" t="s">
        <v>307</v>
      </c>
      <c r="G144" s="224" t="s">
        <v>240</v>
      </c>
      <c r="H144" s="225">
        <v>13</v>
      </c>
      <c r="I144" s="226"/>
      <c r="J144" s="227">
        <f>ROUND(I144*H144,2)</f>
        <v>0</v>
      </c>
      <c r="K144" s="223" t="s">
        <v>161</v>
      </c>
      <c r="L144" s="228"/>
      <c r="M144" s="229" t="s">
        <v>1</v>
      </c>
      <c r="N144" s="230" t="s">
        <v>44</v>
      </c>
      <c r="O144" s="88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3" t="s">
        <v>308</v>
      </c>
      <c r="AT144" s="233" t="s">
        <v>157</v>
      </c>
      <c r="AU144" s="233" t="s">
        <v>86</v>
      </c>
      <c r="AY144" s="14" t="s">
        <v>156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4" t="s">
        <v>86</v>
      </c>
      <c r="BK144" s="234">
        <f>ROUND(I144*H144,2)</f>
        <v>0</v>
      </c>
      <c r="BL144" s="14" t="s">
        <v>285</v>
      </c>
      <c r="BM144" s="233" t="s">
        <v>931</v>
      </c>
    </row>
    <row r="145" s="2" customFormat="1" ht="22.2" customHeight="1">
      <c r="A145" s="35"/>
      <c r="B145" s="36"/>
      <c r="C145" s="235" t="s">
        <v>8</v>
      </c>
      <c r="D145" s="235" t="s">
        <v>214</v>
      </c>
      <c r="E145" s="236" t="s">
        <v>311</v>
      </c>
      <c r="F145" s="237" t="s">
        <v>312</v>
      </c>
      <c r="G145" s="238" t="s">
        <v>240</v>
      </c>
      <c r="H145" s="239">
        <v>13</v>
      </c>
      <c r="I145" s="240"/>
      <c r="J145" s="241">
        <f>ROUND(I145*H145,2)</f>
        <v>0</v>
      </c>
      <c r="K145" s="237" t="s">
        <v>161</v>
      </c>
      <c r="L145" s="41"/>
      <c r="M145" s="242" t="s">
        <v>1</v>
      </c>
      <c r="N145" s="243" t="s">
        <v>44</v>
      </c>
      <c r="O145" s="88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3" t="s">
        <v>86</v>
      </c>
      <c r="AT145" s="233" t="s">
        <v>214</v>
      </c>
      <c r="AU145" s="233" t="s">
        <v>86</v>
      </c>
      <c r="AY145" s="14" t="s">
        <v>156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4" t="s">
        <v>86</v>
      </c>
      <c r="BK145" s="234">
        <f>ROUND(I145*H145,2)</f>
        <v>0</v>
      </c>
      <c r="BL145" s="14" t="s">
        <v>86</v>
      </c>
      <c r="BM145" s="233" t="s">
        <v>932</v>
      </c>
    </row>
    <row r="146" s="2" customFormat="1" ht="13.8" customHeight="1">
      <c r="A146" s="35"/>
      <c r="B146" s="36"/>
      <c r="C146" s="235" t="s">
        <v>218</v>
      </c>
      <c r="D146" s="235" t="s">
        <v>214</v>
      </c>
      <c r="E146" s="236" t="s">
        <v>315</v>
      </c>
      <c r="F146" s="237" t="s">
        <v>316</v>
      </c>
      <c r="G146" s="238" t="s">
        <v>240</v>
      </c>
      <c r="H146" s="239">
        <v>2</v>
      </c>
      <c r="I146" s="240"/>
      <c r="J146" s="241">
        <f>ROUND(I146*H146,2)</f>
        <v>0</v>
      </c>
      <c r="K146" s="237" t="s">
        <v>161</v>
      </c>
      <c r="L146" s="41"/>
      <c r="M146" s="242" t="s">
        <v>1</v>
      </c>
      <c r="N146" s="243" t="s">
        <v>44</v>
      </c>
      <c r="O146" s="88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3" t="s">
        <v>86</v>
      </c>
      <c r="AT146" s="233" t="s">
        <v>214</v>
      </c>
      <c r="AU146" s="233" t="s">
        <v>86</v>
      </c>
      <c r="AY146" s="14" t="s">
        <v>156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4" t="s">
        <v>86</v>
      </c>
      <c r="BK146" s="234">
        <f>ROUND(I146*H146,2)</f>
        <v>0</v>
      </c>
      <c r="BL146" s="14" t="s">
        <v>86</v>
      </c>
      <c r="BM146" s="233" t="s">
        <v>933</v>
      </c>
    </row>
    <row r="147" s="2" customFormat="1" ht="13.8" customHeight="1">
      <c r="A147" s="35"/>
      <c r="B147" s="36"/>
      <c r="C147" s="235" t="s">
        <v>222</v>
      </c>
      <c r="D147" s="235" t="s">
        <v>214</v>
      </c>
      <c r="E147" s="236" t="s">
        <v>319</v>
      </c>
      <c r="F147" s="237" t="s">
        <v>320</v>
      </c>
      <c r="G147" s="238" t="s">
        <v>240</v>
      </c>
      <c r="H147" s="239">
        <v>1</v>
      </c>
      <c r="I147" s="240"/>
      <c r="J147" s="241">
        <f>ROUND(I147*H147,2)</f>
        <v>0</v>
      </c>
      <c r="K147" s="237" t="s">
        <v>161</v>
      </c>
      <c r="L147" s="41"/>
      <c r="M147" s="242" t="s">
        <v>1</v>
      </c>
      <c r="N147" s="243" t="s">
        <v>44</v>
      </c>
      <c r="O147" s="88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3" t="s">
        <v>86</v>
      </c>
      <c r="AT147" s="233" t="s">
        <v>214</v>
      </c>
      <c r="AU147" s="233" t="s">
        <v>86</v>
      </c>
      <c r="AY147" s="14" t="s">
        <v>156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4" t="s">
        <v>86</v>
      </c>
      <c r="BK147" s="234">
        <f>ROUND(I147*H147,2)</f>
        <v>0</v>
      </c>
      <c r="BL147" s="14" t="s">
        <v>86</v>
      </c>
      <c r="BM147" s="233" t="s">
        <v>934</v>
      </c>
    </row>
    <row r="148" s="2" customFormat="1" ht="22.2" customHeight="1">
      <c r="A148" s="35"/>
      <c r="B148" s="36"/>
      <c r="C148" s="235" t="s">
        <v>226</v>
      </c>
      <c r="D148" s="235" t="s">
        <v>214</v>
      </c>
      <c r="E148" s="236" t="s">
        <v>323</v>
      </c>
      <c r="F148" s="237" t="s">
        <v>324</v>
      </c>
      <c r="G148" s="238" t="s">
        <v>160</v>
      </c>
      <c r="H148" s="239">
        <v>706</v>
      </c>
      <c r="I148" s="240"/>
      <c r="J148" s="241">
        <f>ROUND(I148*H148,2)</f>
        <v>0</v>
      </c>
      <c r="K148" s="237" t="s">
        <v>161</v>
      </c>
      <c r="L148" s="41"/>
      <c r="M148" s="242" t="s">
        <v>1</v>
      </c>
      <c r="N148" s="243" t="s">
        <v>44</v>
      </c>
      <c r="O148" s="88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3" t="s">
        <v>86</v>
      </c>
      <c r="AT148" s="233" t="s">
        <v>214</v>
      </c>
      <c r="AU148" s="233" t="s">
        <v>86</v>
      </c>
      <c r="AY148" s="14" t="s">
        <v>156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4" t="s">
        <v>86</v>
      </c>
      <c r="BK148" s="234">
        <f>ROUND(I148*H148,2)</f>
        <v>0</v>
      </c>
      <c r="BL148" s="14" t="s">
        <v>86</v>
      </c>
      <c r="BM148" s="233" t="s">
        <v>935</v>
      </c>
    </row>
    <row r="149" s="2" customFormat="1" ht="13.8" customHeight="1">
      <c r="A149" s="35"/>
      <c r="B149" s="36"/>
      <c r="C149" s="235" t="s">
        <v>230</v>
      </c>
      <c r="D149" s="235" t="s">
        <v>214</v>
      </c>
      <c r="E149" s="236" t="s">
        <v>327</v>
      </c>
      <c r="F149" s="237" t="s">
        <v>328</v>
      </c>
      <c r="G149" s="238" t="s">
        <v>329</v>
      </c>
      <c r="H149" s="239">
        <v>2.706</v>
      </c>
      <c r="I149" s="240"/>
      <c r="J149" s="241">
        <f>ROUND(I149*H149,2)</f>
        <v>0</v>
      </c>
      <c r="K149" s="237" t="s">
        <v>161</v>
      </c>
      <c r="L149" s="41"/>
      <c r="M149" s="242" t="s">
        <v>1</v>
      </c>
      <c r="N149" s="243" t="s">
        <v>44</v>
      </c>
      <c r="O149" s="88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3" t="s">
        <v>86</v>
      </c>
      <c r="AT149" s="233" t="s">
        <v>214</v>
      </c>
      <c r="AU149" s="233" t="s">
        <v>86</v>
      </c>
      <c r="AY149" s="14" t="s">
        <v>156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4" t="s">
        <v>86</v>
      </c>
      <c r="BK149" s="234">
        <f>ROUND(I149*H149,2)</f>
        <v>0</v>
      </c>
      <c r="BL149" s="14" t="s">
        <v>86</v>
      </c>
      <c r="BM149" s="233" t="s">
        <v>936</v>
      </c>
    </row>
    <row r="150" s="2" customFormat="1" ht="22.2" customHeight="1">
      <c r="A150" s="35"/>
      <c r="B150" s="36"/>
      <c r="C150" s="221" t="s">
        <v>234</v>
      </c>
      <c r="D150" s="221" t="s">
        <v>157</v>
      </c>
      <c r="E150" s="222" t="s">
        <v>332</v>
      </c>
      <c r="F150" s="223" t="s">
        <v>333</v>
      </c>
      <c r="G150" s="224" t="s">
        <v>240</v>
      </c>
      <c r="H150" s="225">
        <v>4</v>
      </c>
      <c r="I150" s="226"/>
      <c r="J150" s="227">
        <f>ROUND(I150*H150,2)</f>
        <v>0</v>
      </c>
      <c r="K150" s="223" t="s">
        <v>161</v>
      </c>
      <c r="L150" s="228"/>
      <c r="M150" s="229" t="s">
        <v>1</v>
      </c>
      <c r="N150" s="230" t="s">
        <v>44</v>
      </c>
      <c r="O150" s="88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3" t="s">
        <v>89</v>
      </c>
      <c r="AT150" s="233" t="s">
        <v>157</v>
      </c>
      <c r="AU150" s="233" t="s">
        <v>86</v>
      </c>
      <c r="AY150" s="14" t="s">
        <v>156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4" t="s">
        <v>86</v>
      </c>
      <c r="BK150" s="234">
        <f>ROUND(I150*H150,2)</f>
        <v>0</v>
      </c>
      <c r="BL150" s="14" t="s">
        <v>86</v>
      </c>
      <c r="BM150" s="233" t="s">
        <v>937</v>
      </c>
    </row>
    <row r="151" s="2" customFormat="1" ht="13.8" customHeight="1">
      <c r="A151" s="35"/>
      <c r="B151" s="36"/>
      <c r="C151" s="235" t="s">
        <v>7</v>
      </c>
      <c r="D151" s="235" t="s">
        <v>214</v>
      </c>
      <c r="E151" s="236" t="s">
        <v>336</v>
      </c>
      <c r="F151" s="237" t="s">
        <v>337</v>
      </c>
      <c r="G151" s="238" t="s">
        <v>240</v>
      </c>
      <c r="H151" s="239">
        <v>4</v>
      </c>
      <c r="I151" s="240"/>
      <c r="J151" s="241">
        <f>ROUND(I151*H151,2)</f>
        <v>0</v>
      </c>
      <c r="K151" s="237" t="s">
        <v>161</v>
      </c>
      <c r="L151" s="41"/>
      <c r="M151" s="242" t="s">
        <v>1</v>
      </c>
      <c r="N151" s="243" t="s">
        <v>44</v>
      </c>
      <c r="O151" s="88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3" t="s">
        <v>86</v>
      </c>
      <c r="AT151" s="233" t="s">
        <v>214</v>
      </c>
      <c r="AU151" s="233" t="s">
        <v>86</v>
      </c>
      <c r="AY151" s="14" t="s">
        <v>156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4" t="s">
        <v>86</v>
      </c>
      <c r="BK151" s="234">
        <f>ROUND(I151*H151,2)</f>
        <v>0</v>
      </c>
      <c r="BL151" s="14" t="s">
        <v>86</v>
      </c>
      <c r="BM151" s="233" t="s">
        <v>938</v>
      </c>
    </row>
    <row r="152" s="2" customFormat="1" ht="22.2" customHeight="1">
      <c r="A152" s="35"/>
      <c r="B152" s="36"/>
      <c r="C152" s="221" t="s">
        <v>672</v>
      </c>
      <c r="D152" s="221" t="s">
        <v>157</v>
      </c>
      <c r="E152" s="222" t="s">
        <v>279</v>
      </c>
      <c r="F152" s="223" t="s">
        <v>280</v>
      </c>
      <c r="G152" s="224" t="s">
        <v>240</v>
      </c>
      <c r="H152" s="225">
        <v>8</v>
      </c>
      <c r="I152" s="226"/>
      <c r="J152" s="227">
        <f>ROUND(I152*H152,2)</f>
        <v>0</v>
      </c>
      <c r="K152" s="223" t="s">
        <v>161</v>
      </c>
      <c r="L152" s="228"/>
      <c r="M152" s="229" t="s">
        <v>1</v>
      </c>
      <c r="N152" s="230" t="s">
        <v>44</v>
      </c>
      <c r="O152" s="88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3" t="s">
        <v>186</v>
      </c>
      <c r="AT152" s="233" t="s">
        <v>157</v>
      </c>
      <c r="AU152" s="233" t="s">
        <v>86</v>
      </c>
      <c r="AY152" s="14" t="s">
        <v>156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4" t="s">
        <v>86</v>
      </c>
      <c r="BK152" s="234">
        <f>ROUND(I152*H152,2)</f>
        <v>0</v>
      </c>
      <c r="BL152" s="14" t="s">
        <v>170</v>
      </c>
      <c r="BM152" s="233" t="s">
        <v>939</v>
      </c>
    </row>
    <row r="153" s="2" customFormat="1" ht="34.8" customHeight="1">
      <c r="A153" s="35"/>
      <c r="B153" s="36"/>
      <c r="C153" s="235" t="s">
        <v>242</v>
      </c>
      <c r="D153" s="235" t="s">
        <v>214</v>
      </c>
      <c r="E153" s="236" t="s">
        <v>283</v>
      </c>
      <c r="F153" s="237" t="s">
        <v>284</v>
      </c>
      <c r="G153" s="238" t="s">
        <v>240</v>
      </c>
      <c r="H153" s="239">
        <v>8</v>
      </c>
      <c r="I153" s="240"/>
      <c r="J153" s="241">
        <f>ROUND(I153*H153,2)</f>
        <v>0</v>
      </c>
      <c r="K153" s="237" t="s">
        <v>161</v>
      </c>
      <c r="L153" s="41"/>
      <c r="M153" s="242" t="s">
        <v>1</v>
      </c>
      <c r="N153" s="243" t="s">
        <v>44</v>
      </c>
      <c r="O153" s="88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3" t="s">
        <v>285</v>
      </c>
      <c r="AT153" s="233" t="s">
        <v>214</v>
      </c>
      <c r="AU153" s="233" t="s">
        <v>86</v>
      </c>
      <c r="AY153" s="14" t="s">
        <v>156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4" t="s">
        <v>86</v>
      </c>
      <c r="BK153" s="234">
        <f>ROUND(I153*H153,2)</f>
        <v>0</v>
      </c>
      <c r="BL153" s="14" t="s">
        <v>285</v>
      </c>
      <c r="BM153" s="233" t="s">
        <v>940</v>
      </c>
    </row>
    <row r="154" s="2" customFormat="1" ht="34.8" customHeight="1">
      <c r="A154" s="35"/>
      <c r="B154" s="36"/>
      <c r="C154" s="221" t="s">
        <v>246</v>
      </c>
      <c r="D154" s="221" t="s">
        <v>157</v>
      </c>
      <c r="E154" s="222" t="s">
        <v>941</v>
      </c>
      <c r="F154" s="223" t="s">
        <v>942</v>
      </c>
      <c r="G154" s="224" t="s">
        <v>160</v>
      </c>
      <c r="H154" s="225">
        <v>6133</v>
      </c>
      <c r="I154" s="226"/>
      <c r="J154" s="227">
        <f>ROUND(I154*H154,2)</f>
        <v>0</v>
      </c>
      <c r="K154" s="223" t="s">
        <v>161</v>
      </c>
      <c r="L154" s="228"/>
      <c r="M154" s="229" t="s">
        <v>1</v>
      </c>
      <c r="N154" s="230" t="s">
        <v>44</v>
      </c>
      <c r="O154" s="88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3" t="s">
        <v>308</v>
      </c>
      <c r="AT154" s="233" t="s">
        <v>157</v>
      </c>
      <c r="AU154" s="233" t="s">
        <v>86</v>
      </c>
      <c r="AY154" s="14" t="s">
        <v>156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4" t="s">
        <v>86</v>
      </c>
      <c r="BK154" s="234">
        <f>ROUND(I154*H154,2)</f>
        <v>0</v>
      </c>
      <c r="BL154" s="14" t="s">
        <v>285</v>
      </c>
      <c r="BM154" s="233" t="s">
        <v>943</v>
      </c>
    </row>
    <row r="155" s="2" customFormat="1" ht="13.8" customHeight="1">
      <c r="A155" s="35"/>
      <c r="B155" s="36"/>
      <c r="C155" s="235" t="s">
        <v>250</v>
      </c>
      <c r="D155" s="235" t="s">
        <v>214</v>
      </c>
      <c r="E155" s="236" t="s">
        <v>944</v>
      </c>
      <c r="F155" s="237" t="s">
        <v>945</v>
      </c>
      <c r="G155" s="238" t="s">
        <v>160</v>
      </c>
      <c r="H155" s="239">
        <v>6133</v>
      </c>
      <c r="I155" s="240"/>
      <c r="J155" s="241">
        <f>ROUND(I155*H155,2)</f>
        <v>0</v>
      </c>
      <c r="K155" s="237" t="s">
        <v>161</v>
      </c>
      <c r="L155" s="41"/>
      <c r="M155" s="242" t="s">
        <v>1</v>
      </c>
      <c r="N155" s="243" t="s">
        <v>44</v>
      </c>
      <c r="O155" s="88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3" t="s">
        <v>285</v>
      </c>
      <c r="AT155" s="233" t="s">
        <v>214</v>
      </c>
      <c r="AU155" s="233" t="s">
        <v>86</v>
      </c>
      <c r="AY155" s="14" t="s">
        <v>156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4" t="s">
        <v>86</v>
      </c>
      <c r="BK155" s="234">
        <f>ROUND(I155*H155,2)</f>
        <v>0</v>
      </c>
      <c r="BL155" s="14" t="s">
        <v>285</v>
      </c>
      <c r="BM155" s="233" t="s">
        <v>946</v>
      </c>
    </row>
    <row r="156" s="2" customFormat="1" ht="34.8" customHeight="1">
      <c r="A156" s="35"/>
      <c r="B156" s="36"/>
      <c r="C156" s="235" t="s">
        <v>254</v>
      </c>
      <c r="D156" s="235" t="s">
        <v>214</v>
      </c>
      <c r="E156" s="236" t="s">
        <v>947</v>
      </c>
      <c r="F156" s="237" t="s">
        <v>948</v>
      </c>
      <c r="G156" s="238" t="s">
        <v>240</v>
      </c>
      <c r="H156" s="239">
        <v>4</v>
      </c>
      <c r="I156" s="240"/>
      <c r="J156" s="241">
        <f>ROUND(I156*H156,2)</f>
        <v>0</v>
      </c>
      <c r="K156" s="237" t="s">
        <v>161</v>
      </c>
      <c r="L156" s="41"/>
      <c r="M156" s="242" t="s">
        <v>1</v>
      </c>
      <c r="N156" s="243" t="s">
        <v>44</v>
      </c>
      <c r="O156" s="88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3" t="s">
        <v>285</v>
      </c>
      <c r="AT156" s="233" t="s">
        <v>214</v>
      </c>
      <c r="AU156" s="233" t="s">
        <v>86</v>
      </c>
      <c r="AY156" s="14" t="s">
        <v>156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4" t="s">
        <v>86</v>
      </c>
      <c r="BK156" s="234">
        <f>ROUND(I156*H156,2)</f>
        <v>0</v>
      </c>
      <c r="BL156" s="14" t="s">
        <v>285</v>
      </c>
      <c r="BM156" s="233" t="s">
        <v>949</v>
      </c>
    </row>
    <row r="157" s="2" customFormat="1" ht="34.8" customHeight="1">
      <c r="A157" s="35"/>
      <c r="B157" s="36"/>
      <c r="C157" s="221" t="s">
        <v>258</v>
      </c>
      <c r="D157" s="221" t="s">
        <v>157</v>
      </c>
      <c r="E157" s="222" t="s">
        <v>950</v>
      </c>
      <c r="F157" s="223" t="s">
        <v>951</v>
      </c>
      <c r="G157" s="224" t="s">
        <v>240</v>
      </c>
      <c r="H157" s="225">
        <v>4</v>
      </c>
      <c r="I157" s="226"/>
      <c r="J157" s="227">
        <f>ROUND(I157*H157,2)</f>
        <v>0</v>
      </c>
      <c r="K157" s="223" t="s">
        <v>161</v>
      </c>
      <c r="L157" s="228"/>
      <c r="M157" s="229" t="s">
        <v>1</v>
      </c>
      <c r="N157" s="230" t="s">
        <v>44</v>
      </c>
      <c r="O157" s="88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3" t="s">
        <v>308</v>
      </c>
      <c r="AT157" s="233" t="s">
        <v>157</v>
      </c>
      <c r="AU157" s="233" t="s">
        <v>86</v>
      </c>
      <c r="AY157" s="14" t="s">
        <v>156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4" t="s">
        <v>86</v>
      </c>
      <c r="BK157" s="234">
        <f>ROUND(I157*H157,2)</f>
        <v>0</v>
      </c>
      <c r="BL157" s="14" t="s">
        <v>285</v>
      </c>
      <c r="BM157" s="233" t="s">
        <v>952</v>
      </c>
    </row>
    <row r="158" s="2" customFormat="1" ht="22.2" customHeight="1">
      <c r="A158" s="35"/>
      <c r="B158" s="36"/>
      <c r="C158" s="221" t="s">
        <v>262</v>
      </c>
      <c r="D158" s="221" t="s">
        <v>157</v>
      </c>
      <c r="E158" s="222" t="s">
        <v>953</v>
      </c>
      <c r="F158" s="223" t="s">
        <v>954</v>
      </c>
      <c r="G158" s="224" t="s">
        <v>240</v>
      </c>
      <c r="H158" s="225">
        <v>4</v>
      </c>
      <c r="I158" s="226"/>
      <c r="J158" s="227">
        <f>ROUND(I158*H158,2)</f>
        <v>0</v>
      </c>
      <c r="K158" s="223" t="s">
        <v>161</v>
      </c>
      <c r="L158" s="228"/>
      <c r="M158" s="229" t="s">
        <v>1</v>
      </c>
      <c r="N158" s="230" t="s">
        <v>44</v>
      </c>
      <c r="O158" s="88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3" t="s">
        <v>308</v>
      </c>
      <c r="AT158" s="233" t="s">
        <v>157</v>
      </c>
      <c r="AU158" s="233" t="s">
        <v>86</v>
      </c>
      <c r="AY158" s="14" t="s">
        <v>156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4" t="s">
        <v>86</v>
      </c>
      <c r="BK158" s="234">
        <f>ROUND(I158*H158,2)</f>
        <v>0</v>
      </c>
      <c r="BL158" s="14" t="s">
        <v>285</v>
      </c>
      <c r="BM158" s="233" t="s">
        <v>955</v>
      </c>
    </row>
    <row r="159" s="2" customFormat="1" ht="22.2" customHeight="1">
      <c r="A159" s="35"/>
      <c r="B159" s="36"/>
      <c r="C159" s="221" t="s">
        <v>266</v>
      </c>
      <c r="D159" s="221" t="s">
        <v>157</v>
      </c>
      <c r="E159" s="222" t="s">
        <v>956</v>
      </c>
      <c r="F159" s="223" t="s">
        <v>957</v>
      </c>
      <c r="G159" s="224" t="s">
        <v>240</v>
      </c>
      <c r="H159" s="225">
        <v>4</v>
      </c>
      <c r="I159" s="226"/>
      <c r="J159" s="227">
        <f>ROUND(I159*H159,2)</f>
        <v>0</v>
      </c>
      <c r="K159" s="223" t="s">
        <v>161</v>
      </c>
      <c r="L159" s="228"/>
      <c r="M159" s="229" t="s">
        <v>1</v>
      </c>
      <c r="N159" s="230" t="s">
        <v>44</v>
      </c>
      <c r="O159" s="88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3" t="s">
        <v>308</v>
      </c>
      <c r="AT159" s="233" t="s">
        <v>157</v>
      </c>
      <c r="AU159" s="233" t="s">
        <v>86</v>
      </c>
      <c r="AY159" s="14" t="s">
        <v>156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4" t="s">
        <v>86</v>
      </c>
      <c r="BK159" s="234">
        <f>ROUND(I159*H159,2)</f>
        <v>0</v>
      </c>
      <c r="BL159" s="14" t="s">
        <v>285</v>
      </c>
      <c r="BM159" s="233" t="s">
        <v>958</v>
      </c>
    </row>
    <row r="160" s="2" customFormat="1" ht="22.2" customHeight="1">
      <c r="A160" s="35"/>
      <c r="B160" s="36"/>
      <c r="C160" s="221" t="s">
        <v>270</v>
      </c>
      <c r="D160" s="221" t="s">
        <v>157</v>
      </c>
      <c r="E160" s="222" t="s">
        <v>959</v>
      </c>
      <c r="F160" s="223" t="s">
        <v>960</v>
      </c>
      <c r="G160" s="224" t="s">
        <v>240</v>
      </c>
      <c r="H160" s="225">
        <v>4</v>
      </c>
      <c r="I160" s="226"/>
      <c r="J160" s="227">
        <f>ROUND(I160*H160,2)</f>
        <v>0</v>
      </c>
      <c r="K160" s="223" t="s">
        <v>161</v>
      </c>
      <c r="L160" s="228"/>
      <c r="M160" s="229" t="s">
        <v>1</v>
      </c>
      <c r="N160" s="230" t="s">
        <v>44</v>
      </c>
      <c r="O160" s="88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3" t="s">
        <v>308</v>
      </c>
      <c r="AT160" s="233" t="s">
        <v>157</v>
      </c>
      <c r="AU160" s="233" t="s">
        <v>86</v>
      </c>
      <c r="AY160" s="14" t="s">
        <v>156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4" t="s">
        <v>86</v>
      </c>
      <c r="BK160" s="234">
        <f>ROUND(I160*H160,2)</f>
        <v>0</v>
      </c>
      <c r="BL160" s="14" t="s">
        <v>285</v>
      </c>
      <c r="BM160" s="233" t="s">
        <v>961</v>
      </c>
    </row>
    <row r="161" s="2" customFormat="1" ht="22.2" customHeight="1">
      <c r="A161" s="35"/>
      <c r="B161" s="36"/>
      <c r="C161" s="221" t="s">
        <v>274</v>
      </c>
      <c r="D161" s="221" t="s">
        <v>157</v>
      </c>
      <c r="E161" s="222" t="s">
        <v>962</v>
      </c>
      <c r="F161" s="223" t="s">
        <v>963</v>
      </c>
      <c r="G161" s="224" t="s">
        <v>240</v>
      </c>
      <c r="H161" s="225">
        <v>4</v>
      </c>
      <c r="I161" s="226"/>
      <c r="J161" s="227">
        <f>ROUND(I161*H161,2)</f>
        <v>0</v>
      </c>
      <c r="K161" s="223" t="s">
        <v>161</v>
      </c>
      <c r="L161" s="228"/>
      <c r="M161" s="229" t="s">
        <v>1</v>
      </c>
      <c r="N161" s="230" t="s">
        <v>44</v>
      </c>
      <c r="O161" s="88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3" t="s">
        <v>308</v>
      </c>
      <c r="AT161" s="233" t="s">
        <v>157</v>
      </c>
      <c r="AU161" s="233" t="s">
        <v>86</v>
      </c>
      <c r="AY161" s="14" t="s">
        <v>156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4" t="s">
        <v>86</v>
      </c>
      <c r="BK161" s="234">
        <f>ROUND(I161*H161,2)</f>
        <v>0</v>
      </c>
      <c r="BL161" s="14" t="s">
        <v>285</v>
      </c>
      <c r="BM161" s="233" t="s">
        <v>964</v>
      </c>
    </row>
    <row r="162" s="2" customFormat="1" ht="34.8" customHeight="1">
      <c r="A162" s="35"/>
      <c r="B162" s="36"/>
      <c r="C162" s="221" t="s">
        <v>282</v>
      </c>
      <c r="D162" s="221" t="s">
        <v>157</v>
      </c>
      <c r="E162" s="222" t="s">
        <v>965</v>
      </c>
      <c r="F162" s="223" t="s">
        <v>966</v>
      </c>
      <c r="G162" s="224" t="s">
        <v>240</v>
      </c>
      <c r="H162" s="225">
        <v>4</v>
      </c>
      <c r="I162" s="226"/>
      <c r="J162" s="227">
        <f>ROUND(I162*H162,2)</f>
        <v>0</v>
      </c>
      <c r="K162" s="223" t="s">
        <v>161</v>
      </c>
      <c r="L162" s="228"/>
      <c r="M162" s="229" t="s">
        <v>1</v>
      </c>
      <c r="N162" s="230" t="s">
        <v>44</v>
      </c>
      <c r="O162" s="88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3" t="s">
        <v>308</v>
      </c>
      <c r="AT162" s="233" t="s">
        <v>157</v>
      </c>
      <c r="AU162" s="233" t="s">
        <v>86</v>
      </c>
      <c r="AY162" s="14" t="s">
        <v>156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4" t="s">
        <v>86</v>
      </c>
      <c r="BK162" s="234">
        <f>ROUND(I162*H162,2)</f>
        <v>0</v>
      </c>
      <c r="BL162" s="14" t="s">
        <v>285</v>
      </c>
      <c r="BM162" s="233" t="s">
        <v>967</v>
      </c>
    </row>
    <row r="163" s="2" customFormat="1" ht="34.8" customHeight="1">
      <c r="A163" s="35"/>
      <c r="B163" s="36"/>
      <c r="C163" s="221" t="s">
        <v>287</v>
      </c>
      <c r="D163" s="221" t="s">
        <v>157</v>
      </c>
      <c r="E163" s="222" t="s">
        <v>968</v>
      </c>
      <c r="F163" s="223" t="s">
        <v>969</v>
      </c>
      <c r="G163" s="224" t="s">
        <v>240</v>
      </c>
      <c r="H163" s="225">
        <v>4</v>
      </c>
      <c r="I163" s="226"/>
      <c r="J163" s="227">
        <f>ROUND(I163*H163,2)</f>
        <v>0</v>
      </c>
      <c r="K163" s="223" t="s">
        <v>161</v>
      </c>
      <c r="L163" s="228"/>
      <c r="M163" s="229" t="s">
        <v>1</v>
      </c>
      <c r="N163" s="230" t="s">
        <v>44</v>
      </c>
      <c r="O163" s="88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3" t="s">
        <v>308</v>
      </c>
      <c r="AT163" s="233" t="s">
        <v>157</v>
      </c>
      <c r="AU163" s="233" t="s">
        <v>86</v>
      </c>
      <c r="AY163" s="14" t="s">
        <v>156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4" t="s">
        <v>86</v>
      </c>
      <c r="BK163" s="234">
        <f>ROUND(I163*H163,2)</f>
        <v>0</v>
      </c>
      <c r="BL163" s="14" t="s">
        <v>285</v>
      </c>
      <c r="BM163" s="233" t="s">
        <v>970</v>
      </c>
    </row>
    <row r="164" s="2" customFormat="1" ht="34.8" customHeight="1">
      <c r="A164" s="35"/>
      <c r="B164" s="36"/>
      <c r="C164" s="221" t="s">
        <v>291</v>
      </c>
      <c r="D164" s="221" t="s">
        <v>157</v>
      </c>
      <c r="E164" s="222" t="s">
        <v>971</v>
      </c>
      <c r="F164" s="223" t="s">
        <v>972</v>
      </c>
      <c r="G164" s="224" t="s">
        <v>240</v>
      </c>
      <c r="H164" s="225">
        <v>4</v>
      </c>
      <c r="I164" s="226"/>
      <c r="J164" s="227">
        <f>ROUND(I164*H164,2)</f>
        <v>0</v>
      </c>
      <c r="K164" s="223" t="s">
        <v>161</v>
      </c>
      <c r="L164" s="228"/>
      <c r="M164" s="229" t="s">
        <v>1</v>
      </c>
      <c r="N164" s="230" t="s">
        <v>44</v>
      </c>
      <c r="O164" s="88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3" t="s">
        <v>308</v>
      </c>
      <c r="AT164" s="233" t="s">
        <v>157</v>
      </c>
      <c r="AU164" s="233" t="s">
        <v>86</v>
      </c>
      <c r="AY164" s="14" t="s">
        <v>156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4" t="s">
        <v>86</v>
      </c>
      <c r="BK164" s="234">
        <f>ROUND(I164*H164,2)</f>
        <v>0</v>
      </c>
      <c r="BL164" s="14" t="s">
        <v>285</v>
      </c>
      <c r="BM164" s="233" t="s">
        <v>973</v>
      </c>
    </row>
    <row r="165" s="2" customFormat="1" ht="22.2" customHeight="1">
      <c r="A165" s="35"/>
      <c r="B165" s="36"/>
      <c r="C165" s="221" t="s">
        <v>297</v>
      </c>
      <c r="D165" s="221" t="s">
        <v>157</v>
      </c>
      <c r="E165" s="222" t="s">
        <v>974</v>
      </c>
      <c r="F165" s="223" t="s">
        <v>975</v>
      </c>
      <c r="G165" s="224" t="s">
        <v>240</v>
      </c>
      <c r="H165" s="225">
        <v>4</v>
      </c>
      <c r="I165" s="226"/>
      <c r="J165" s="227">
        <f>ROUND(I165*H165,2)</f>
        <v>0</v>
      </c>
      <c r="K165" s="223" t="s">
        <v>161</v>
      </c>
      <c r="L165" s="228"/>
      <c r="M165" s="229" t="s">
        <v>1</v>
      </c>
      <c r="N165" s="230" t="s">
        <v>44</v>
      </c>
      <c r="O165" s="88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3" t="s">
        <v>308</v>
      </c>
      <c r="AT165" s="233" t="s">
        <v>157</v>
      </c>
      <c r="AU165" s="233" t="s">
        <v>86</v>
      </c>
      <c r="AY165" s="14" t="s">
        <v>156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4" t="s">
        <v>86</v>
      </c>
      <c r="BK165" s="234">
        <f>ROUND(I165*H165,2)</f>
        <v>0</v>
      </c>
      <c r="BL165" s="14" t="s">
        <v>285</v>
      </c>
      <c r="BM165" s="233" t="s">
        <v>976</v>
      </c>
    </row>
    <row r="166" s="2" customFormat="1" ht="45" customHeight="1">
      <c r="A166" s="35"/>
      <c r="B166" s="36"/>
      <c r="C166" s="235" t="s">
        <v>301</v>
      </c>
      <c r="D166" s="235" t="s">
        <v>214</v>
      </c>
      <c r="E166" s="236" t="s">
        <v>977</v>
      </c>
      <c r="F166" s="237" t="s">
        <v>978</v>
      </c>
      <c r="G166" s="238" t="s">
        <v>979</v>
      </c>
      <c r="H166" s="239">
        <v>144</v>
      </c>
      <c r="I166" s="240"/>
      <c r="J166" s="241">
        <f>ROUND(I166*H166,2)</f>
        <v>0</v>
      </c>
      <c r="K166" s="237" t="s">
        <v>161</v>
      </c>
      <c r="L166" s="41"/>
      <c r="M166" s="242" t="s">
        <v>1</v>
      </c>
      <c r="N166" s="243" t="s">
        <v>44</v>
      </c>
      <c r="O166" s="88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3" t="s">
        <v>285</v>
      </c>
      <c r="AT166" s="233" t="s">
        <v>214</v>
      </c>
      <c r="AU166" s="233" t="s">
        <v>86</v>
      </c>
      <c r="AY166" s="14" t="s">
        <v>156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4" t="s">
        <v>86</v>
      </c>
      <c r="BK166" s="234">
        <f>ROUND(I166*H166,2)</f>
        <v>0</v>
      </c>
      <c r="BL166" s="14" t="s">
        <v>285</v>
      </c>
      <c r="BM166" s="233" t="s">
        <v>980</v>
      </c>
    </row>
    <row r="167" s="2" customFormat="1" ht="34.8" customHeight="1">
      <c r="A167" s="35"/>
      <c r="B167" s="36"/>
      <c r="C167" s="235" t="s">
        <v>305</v>
      </c>
      <c r="D167" s="235" t="s">
        <v>214</v>
      </c>
      <c r="E167" s="236" t="s">
        <v>981</v>
      </c>
      <c r="F167" s="237" t="s">
        <v>982</v>
      </c>
      <c r="G167" s="238" t="s">
        <v>240</v>
      </c>
      <c r="H167" s="239">
        <v>6</v>
      </c>
      <c r="I167" s="240"/>
      <c r="J167" s="241">
        <f>ROUND(I167*H167,2)</f>
        <v>0</v>
      </c>
      <c r="K167" s="237" t="s">
        <v>161</v>
      </c>
      <c r="L167" s="41"/>
      <c r="M167" s="242" t="s">
        <v>1</v>
      </c>
      <c r="N167" s="243" t="s">
        <v>44</v>
      </c>
      <c r="O167" s="88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3" t="s">
        <v>285</v>
      </c>
      <c r="AT167" s="233" t="s">
        <v>214</v>
      </c>
      <c r="AU167" s="233" t="s">
        <v>86</v>
      </c>
      <c r="AY167" s="14" t="s">
        <v>156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4" t="s">
        <v>86</v>
      </c>
      <c r="BK167" s="234">
        <f>ROUND(I167*H167,2)</f>
        <v>0</v>
      </c>
      <c r="BL167" s="14" t="s">
        <v>285</v>
      </c>
      <c r="BM167" s="233" t="s">
        <v>983</v>
      </c>
    </row>
    <row r="168" s="2" customFormat="1" ht="13.8" customHeight="1">
      <c r="A168" s="35"/>
      <c r="B168" s="36"/>
      <c r="C168" s="235" t="s">
        <v>310</v>
      </c>
      <c r="D168" s="235" t="s">
        <v>214</v>
      </c>
      <c r="E168" s="236" t="s">
        <v>984</v>
      </c>
      <c r="F168" s="237" t="s">
        <v>985</v>
      </c>
      <c r="G168" s="238" t="s">
        <v>240</v>
      </c>
      <c r="H168" s="239">
        <v>6</v>
      </c>
      <c r="I168" s="240"/>
      <c r="J168" s="241">
        <f>ROUND(I168*H168,2)</f>
        <v>0</v>
      </c>
      <c r="K168" s="237" t="s">
        <v>161</v>
      </c>
      <c r="L168" s="41"/>
      <c r="M168" s="242" t="s">
        <v>1</v>
      </c>
      <c r="N168" s="243" t="s">
        <v>44</v>
      </c>
      <c r="O168" s="88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3" t="s">
        <v>285</v>
      </c>
      <c r="AT168" s="233" t="s">
        <v>214</v>
      </c>
      <c r="AU168" s="233" t="s">
        <v>86</v>
      </c>
      <c r="AY168" s="14" t="s">
        <v>156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4" t="s">
        <v>86</v>
      </c>
      <c r="BK168" s="234">
        <f>ROUND(I168*H168,2)</f>
        <v>0</v>
      </c>
      <c r="BL168" s="14" t="s">
        <v>285</v>
      </c>
      <c r="BM168" s="233" t="s">
        <v>986</v>
      </c>
    </row>
    <row r="169" s="12" customFormat="1" ht="25.92" customHeight="1">
      <c r="A169" s="12"/>
      <c r="B169" s="207"/>
      <c r="C169" s="208"/>
      <c r="D169" s="209" t="s">
        <v>78</v>
      </c>
      <c r="E169" s="210" t="s">
        <v>339</v>
      </c>
      <c r="F169" s="210" t="s">
        <v>987</v>
      </c>
      <c r="G169" s="208"/>
      <c r="H169" s="208"/>
      <c r="I169" s="211"/>
      <c r="J169" s="212">
        <f>BK169</f>
        <v>0</v>
      </c>
      <c r="K169" s="208"/>
      <c r="L169" s="213"/>
      <c r="M169" s="214"/>
      <c r="N169" s="215"/>
      <c r="O169" s="215"/>
      <c r="P169" s="216">
        <f>SUM(P170:P185)</f>
        <v>0</v>
      </c>
      <c r="Q169" s="215"/>
      <c r="R169" s="216">
        <f>SUM(R170:R185)</f>
        <v>0</v>
      </c>
      <c r="S169" s="215"/>
      <c r="T169" s="217">
        <f>SUM(T170:T185)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8" t="s">
        <v>86</v>
      </c>
      <c r="AT169" s="219" t="s">
        <v>78</v>
      </c>
      <c r="AU169" s="219" t="s">
        <v>79</v>
      </c>
      <c r="AY169" s="218" t="s">
        <v>156</v>
      </c>
      <c r="BK169" s="220">
        <f>SUM(BK170:BK185)</f>
        <v>0</v>
      </c>
    </row>
    <row r="170" s="2" customFormat="1" ht="22.2" customHeight="1">
      <c r="A170" s="35"/>
      <c r="B170" s="36"/>
      <c r="C170" s="221" t="s">
        <v>314</v>
      </c>
      <c r="D170" s="221" t="s">
        <v>157</v>
      </c>
      <c r="E170" s="222" t="s">
        <v>988</v>
      </c>
      <c r="F170" s="223" t="s">
        <v>989</v>
      </c>
      <c r="G170" s="224" t="s">
        <v>240</v>
      </c>
      <c r="H170" s="225">
        <v>1</v>
      </c>
      <c r="I170" s="226"/>
      <c r="J170" s="227">
        <f>ROUND(I170*H170,2)</f>
        <v>0</v>
      </c>
      <c r="K170" s="223" t="s">
        <v>161</v>
      </c>
      <c r="L170" s="228"/>
      <c r="M170" s="229" t="s">
        <v>1</v>
      </c>
      <c r="N170" s="230" t="s">
        <v>44</v>
      </c>
      <c r="O170" s="88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3" t="s">
        <v>89</v>
      </c>
      <c r="AT170" s="233" t="s">
        <v>157</v>
      </c>
      <c r="AU170" s="233" t="s">
        <v>86</v>
      </c>
      <c r="AY170" s="14" t="s">
        <v>156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4" t="s">
        <v>86</v>
      </c>
      <c r="BK170" s="234">
        <f>ROUND(I170*H170,2)</f>
        <v>0</v>
      </c>
      <c r="BL170" s="14" t="s">
        <v>86</v>
      </c>
      <c r="BM170" s="233" t="s">
        <v>990</v>
      </c>
    </row>
    <row r="171" s="2" customFormat="1" ht="22.2" customHeight="1">
      <c r="A171" s="35"/>
      <c r="B171" s="36"/>
      <c r="C171" s="221" t="s">
        <v>318</v>
      </c>
      <c r="D171" s="221" t="s">
        <v>157</v>
      </c>
      <c r="E171" s="222" t="s">
        <v>991</v>
      </c>
      <c r="F171" s="223" t="s">
        <v>992</v>
      </c>
      <c r="G171" s="224" t="s">
        <v>240</v>
      </c>
      <c r="H171" s="225">
        <v>1</v>
      </c>
      <c r="I171" s="226"/>
      <c r="J171" s="227">
        <f>ROUND(I171*H171,2)</f>
        <v>0</v>
      </c>
      <c r="K171" s="223" t="s">
        <v>161</v>
      </c>
      <c r="L171" s="228"/>
      <c r="M171" s="229" t="s">
        <v>1</v>
      </c>
      <c r="N171" s="230" t="s">
        <v>44</v>
      </c>
      <c r="O171" s="88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3" t="s">
        <v>89</v>
      </c>
      <c r="AT171" s="233" t="s">
        <v>157</v>
      </c>
      <c r="AU171" s="233" t="s">
        <v>86</v>
      </c>
      <c r="AY171" s="14" t="s">
        <v>156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4" t="s">
        <v>86</v>
      </c>
      <c r="BK171" s="234">
        <f>ROUND(I171*H171,2)</f>
        <v>0</v>
      </c>
      <c r="BL171" s="14" t="s">
        <v>86</v>
      </c>
      <c r="BM171" s="233" t="s">
        <v>993</v>
      </c>
    </row>
    <row r="172" s="2" customFormat="1" ht="34.8" customHeight="1">
      <c r="A172" s="35"/>
      <c r="B172" s="36"/>
      <c r="C172" s="235" t="s">
        <v>322</v>
      </c>
      <c r="D172" s="235" t="s">
        <v>214</v>
      </c>
      <c r="E172" s="236" t="s">
        <v>881</v>
      </c>
      <c r="F172" s="237" t="s">
        <v>882</v>
      </c>
      <c r="G172" s="238" t="s">
        <v>240</v>
      </c>
      <c r="H172" s="239">
        <v>1</v>
      </c>
      <c r="I172" s="240"/>
      <c r="J172" s="241">
        <f>ROUND(I172*H172,2)</f>
        <v>0</v>
      </c>
      <c r="K172" s="237" t="s">
        <v>161</v>
      </c>
      <c r="L172" s="41"/>
      <c r="M172" s="242" t="s">
        <v>1</v>
      </c>
      <c r="N172" s="243" t="s">
        <v>44</v>
      </c>
      <c r="O172" s="88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3" t="s">
        <v>86</v>
      </c>
      <c r="AT172" s="233" t="s">
        <v>214</v>
      </c>
      <c r="AU172" s="233" t="s">
        <v>86</v>
      </c>
      <c r="AY172" s="14" t="s">
        <v>156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4" t="s">
        <v>86</v>
      </c>
      <c r="BK172" s="234">
        <f>ROUND(I172*H172,2)</f>
        <v>0</v>
      </c>
      <c r="BL172" s="14" t="s">
        <v>86</v>
      </c>
      <c r="BM172" s="233" t="s">
        <v>994</v>
      </c>
    </row>
    <row r="173" s="2" customFormat="1" ht="34.8" customHeight="1">
      <c r="A173" s="35"/>
      <c r="B173" s="36"/>
      <c r="C173" s="221" t="s">
        <v>326</v>
      </c>
      <c r="D173" s="221" t="s">
        <v>157</v>
      </c>
      <c r="E173" s="222" t="s">
        <v>350</v>
      </c>
      <c r="F173" s="223" t="s">
        <v>351</v>
      </c>
      <c r="G173" s="224" t="s">
        <v>240</v>
      </c>
      <c r="H173" s="225">
        <v>1</v>
      </c>
      <c r="I173" s="226"/>
      <c r="J173" s="227">
        <f>ROUND(I173*H173,2)</f>
        <v>0</v>
      </c>
      <c r="K173" s="223" t="s">
        <v>161</v>
      </c>
      <c r="L173" s="228"/>
      <c r="M173" s="229" t="s">
        <v>1</v>
      </c>
      <c r="N173" s="230" t="s">
        <v>44</v>
      </c>
      <c r="O173" s="88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3" t="s">
        <v>308</v>
      </c>
      <c r="AT173" s="233" t="s">
        <v>157</v>
      </c>
      <c r="AU173" s="233" t="s">
        <v>86</v>
      </c>
      <c r="AY173" s="14" t="s">
        <v>156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4" t="s">
        <v>86</v>
      </c>
      <c r="BK173" s="234">
        <f>ROUND(I173*H173,2)</f>
        <v>0</v>
      </c>
      <c r="BL173" s="14" t="s">
        <v>285</v>
      </c>
      <c r="BM173" s="233" t="s">
        <v>995</v>
      </c>
    </row>
    <row r="174" s="2" customFormat="1" ht="22.2" customHeight="1">
      <c r="A174" s="35"/>
      <c r="B174" s="36"/>
      <c r="C174" s="221" t="s">
        <v>331</v>
      </c>
      <c r="D174" s="221" t="s">
        <v>157</v>
      </c>
      <c r="E174" s="222" t="s">
        <v>884</v>
      </c>
      <c r="F174" s="223" t="s">
        <v>885</v>
      </c>
      <c r="G174" s="224" t="s">
        <v>240</v>
      </c>
      <c r="H174" s="225">
        <v>1</v>
      </c>
      <c r="I174" s="226"/>
      <c r="J174" s="227">
        <f>ROUND(I174*H174,2)</f>
        <v>0</v>
      </c>
      <c r="K174" s="223" t="s">
        <v>161</v>
      </c>
      <c r="L174" s="228"/>
      <c r="M174" s="229" t="s">
        <v>1</v>
      </c>
      <c r="N174" s="230" t="s">
        <v>44</v>
      </c>
      <c r="O174" s="88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3" t="s">
        <v>89</v>
      </c>
      <c r="AT174" s="233" t="s">
        <v>157</v>
      </c>
      <c r="AU174" s="233" t="s">
        <v>86</v>
      </c>
      <c r="AY174" s="14" t="s">
        <v>156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4" t="s">
        <v>86</v>
      </c>
      <c r="BK174" s="234">
        <f>ROUND(I174*H174,2)</f>
        <v>0</v>
      </c>
      <c r="BL174" s="14" t="s">
        <v>86</v>
      </c>
      <c r="BM174" s="233" t="s">
        <v>996</v>
      </c>
    </row>
    <row r="175" s="2" customFormat="1" ht="45" customHeight="1">
      <c r="A175" s="35"/>
      <c r="B175" s="36"/>
      <c r="C175" s="235" t="s">
        <v>335</v>
      </c>
      <c r="D175" s="235" t="s">
        <v>214</v>
      </c>
      <c r="E175" s="236" t="s">
        <v>887</v>
      </c>
      <c r="F175" s="237" t="s">
        <v>888</v>
      </c>
      <c r="G175" s="238" t="s">
        <v>240</v>
      </c>
      <c r="H175" s="239">
        <v>1</v>
      </c>
      <c r="I175" s="240"/>
      <c r="J175" s="241">
        <f>ROUND(I175*H175,2)</f>
        <v>0</v>
      </c>
      <c r="K175" s="237" t="s">
        <v>161</v>
      </c>
      <c r="L175" s="41"/>
      <c r="M175" s="242" t="s">
        <v>1</v>
      </c>
      <c r="N175" s="243" t="s">
        <v>44</v>
      </c>
      <c r="O175" s="88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3" t="s">
        <v>86</v>
      </c>
      <c r="AT175" s="233" t="s">
        <v>214</v>
      </c>
      <c r="AU175" s="233" t="s">
        <v>86</v>
      </c>
      <c r="AY175" s="14" t="s">
        <v>156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4" t="s">
        <v>86</v>
      </c>
      <c r="BK175" s="234">
        <f>ROUND(I175*H175,2)</f>
        <v>0</v>
      </c>
      <c r="BL175" s="14" t="s">
        <v>86</v>
      </c>
      <c r="BM175" s="233" t="s">
        <v>997</v>
      </c>
    </row>
    <row r="176" s="2" customFormat="1" ht="13.8" customHeight="1">
      <c r="A176" s="35"/>
      <c r="B176" s="36"/>
      <c r="C176" s="221" t="s">
        <v>341</v>
      </c>
      <c r="D176" s="221" t="s">
        <v>157</v>
      </c>
      <c r="E176" s="222" t="s">
        <v>362</v>
      </c>
      <c r="F176" s="223" t="s">
        <v>363</v>
      </c>
      <c r="G176" s="224" t="s">
        <v>240</v>
      </c>
      <c r="H176" s="225">
        <v>1</v>
      </c>
      <c r="I176" s="226"/>
      <c r="J176" s="227">
        <f>ROUND(I176*H176,2)</f>
        <v>0</v>
      </c>
      <c r="K176" s="223" t="s">
        <v>161</v>
      </c>
      <c r="L176" s="228"/>
      <c r="M176" s="229" t="s">
        <v>1</v>
      </c>
      <c r="N176" s="230" t="s">
        <v>44</v>
      </c>
      <c r="O176" s="88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3" t="s">
        <v>89</v>
      </c>
      <c r="AT176" s="233" t="s">
        <v>157</v>
      </c>
      <c r="AU176" s="233" t="s">
        <v>86</v>
      </c>
      <c r="AY176" s="14" t="s">
        <v>156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4" t="s">
        <v>86</v>
      </c>
      <c r="BK176" s="234">
        <f>ROUND(I176*H176,2)</f>
        <v>0</v>
      </c>
      <c r="BL176" s="14" t="s">
        <v>86</v>
      </c>
      <c r="BM176" s="233" t="s">
        <v>998</v>
      </c>
    </row>
    <row r="177" s="2" customFormat="1" ht="13.8" customHeight="1">
      <c r="A177" s="35"/>
      <c r="B177" s="36"/>
      <c r="C177" s="221" t="s">
        <v>345</v>
      </c>
      <c r="D177" s="221" t="s">
        <v>157</v>
      </c>
      <c r="E177" s="222" t="s">
        <v>366</v>
      </c>
      <c r="F177" s="223" t="s">
        <v>367</v>
      </c>
      <c r="G177" s="224" t="s">
        <v>240</v>
      </c>
      <c r="H177" s="225">
        <v>4</v>
      </c>
      <c r="I177" s="226"/>
      <c r="J177" s="227">
        <f>ROUND(I177*H177,2)</f>
        <v>0</v>
      </c>
      <c r="K177" s="223" t="s">
        <v>161</v>
      </c>
      <c r="L177" s="228"/>
      <c r="M177" s="229" t="s">
        <v>1</v>
      </c>
      <c r="N177" s="230" t="s">
        <v>44</v>
      </c>
      <c r="O177" s="88"/>
      <c r="P177" s="231">
        <f>O177*H177</f>
        <v>0</v>
      </c>
      <c r="Q177" s="231">
        <v>0</v>
      </c>
      <c r="R177" s="231">
        <f>Q177*H177</f>
        <v>0</v>
      </c>
      <c r="S177" s="231">
        <v>0</v>
      </c>
      <c r="T177" s="23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3" t="s">
        <v>89</v>
      </c>
      <c r="AT177" s="233" t="s">
        <v>157</v>
      </c>
      <c r="AU177" s="233" t="s">
        <v>86</v>
      </c>
      <c r="AY177" s="14" t="s">
        <v>156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4" t="s">
        <v>86</v>
      </c>
      <c r="BK177" s="234">
        <f>ROUND(I177*H177,2)</f>
        <v>0</v>
      </c>
      <c r="BL177" s="14" t="s">
        <v>86</v>
      </c>
      <c r="BM177" s="233" t="s">
        <v>999</v>
      </c>
    </row>
    <row r="178" s="2" customFormat="1" ht="57.6" customHeight="1">
      <c r="A178" s="35"/>
      <c r="B178" s="36"/>
      <c r="C178" s="221" t="s">
        <v>349</v>
      </c>
      <c r="D178" s="221" t="s">
        <v>157</v>
      </c>
      <c r="E178" s="222" t="s">
        <v>372</v>
      </c>
      <c r="F178" s="223" t="s">
        <v>373</v>
      </c>
      <c r="G178" s="224" t="s">
        <v>240</v>
      </c>
      <c r="H178" s="225">
        <v>1</v>
      </c>
      <c r="I178" s="226"/>
      <c r="J178" s="227">
        <f>ROUND(I178*H178,2)</f>
        <v>0</v>
      </c>
      <c r="K178" s="223" t="s">
        <v>161</v>
      </c>
      <c r="L178" s="228"/>
      <c r="M178" s="229" t="s">
        <v>1</v>
      </c>
      <c r="N178" s="230" t="s">
        <v>44</v>
      </c>
      <c r="O178" s="88"/>
      <c r="P178" s="231">
        <f>O178*H178</f>
        <v>0</v>
      </c>
      <c r="Q178" s="231">
        <v>0</v>
      </c>
      <c r="R178" s="231">
        <f>Q178*H178</f>
        <v>0</v>
      </c>
      <c r="S178" s="231">
        <v>0</v>
      </c>
      <c r="T178" s="23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3" t="s">
        <v>89</v>
      </c>
      <c r="AT178" s="233" t="s">
        <v>157</v>
      </c>
      <c r="AU178" s="233" t="s">
        <v>86</v>
      </c>
      <c r="AY178" s="14" t="s">
        <v>156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4" t="s">
        <v>86</v>
      </c>
      <c r="BK178" s="234">
        <f>ROUND(I178*H178,2)</f>
        <v>0</v>
      </c>
      <c r="BL178" s="14" t="s">
        <v>86</v>
      </c>
      <c r="BM178" s="233" t="s">
        <v>1000</v>
      </c>
    </row>
    <row r="179" s="2" customFormat="1" ht="45" customHeight="1">
      <c r="A179" s="35"/>
      <c r="B179" s="36"/>
      <c r="C179" s="235" t="s">
        <v>353</v>
      </c>
      <c r="D179" s="235" t="s">
        <v>214</v>
      </c>
      <c r="E179" s="236" t="s">
        <v>376</v>
      </c>
      <c r="F179" s="237" t="s">
        <v>377</v>
      </c>
      <c r="G179" s="238" t="s">
        <v>240</v>
      </c>
      <c r="H179" s="239">
        <v>1</v>
      </c>
      <c r="I179" s="240"/>
      <c r="J179" s="241">
        <f>ROUND(I179*H179,2)</f>
        <v>0</v>
      </c>
      <c r="K179" s="237" t="s">
        <v>161</v>
      </c>
      <c r="L179" s="41"/>
      <c r="M179" s="242" t="s">
        <v>1</v>
      </c>
      <c r="N179" s="243" t="s">
        <v>44</v>
      </c>
      <c r="O179" s="88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3" t="s">
        <v>86</v>
      </c>
      <c r="AT179" s="233" t="s">
        <v>214</v>
      </c>
      <c r="AU179" s="233" t="s">
        <v>86</v>
      </c>
      <c r="AY179" s="14" t="s">
        <v>156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4" t="s">
        <v>86</v>
      </c>
      <c r="BK179" s="234">
        <f>ROUND(I179*H179,2)</f>
        <v>0</v>
      </c>
      <c r="BL179" s="14" t="s">
        <v>86</v>
      </c>
      <c r="BM179" s="233" t="s">
        <v>1001</v>
      </c>
    </row>
    <row r="180" s="2" customFormat="1" ht="34.8" customHeight="1">
      <c r="A180" s="35"/>
      <c r="B180" s="36"/>
      <c r="C180" s="221" t="s">
        <v>357</v>
      </c>
      <c r="D180" s="221" t="s">
        <v>157</v>
      </c>
      <c r="E180" s="222" t="s">
        <v>380</v>
      </c>
      <c r="F180" s="223" t="s">
        <v>381</v>
      </c>
      <c r="G180" s="224" t="s">
        <v>240</v>
      </c>
      <c r="H180" s="225">
        <v>1</v>
      </c>
      <c r="I180" s="226"/>
      <c r="J180" s="227">
        <f>ROUND(I180*H180,2)</f>
        <v>0</v>
      </c>
      <c r="K180" s="223" t="s">
        <v>161</v>
      </c>
      <c r="L180" s="228"/>
      <c r="M180" s="229" t="s">
        <v>1</v>
      </c>
      <c r="N180" s="230" t="s">
        <v>44</v>
      </c>
      <c r="O180" s="88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3" t="s">
        <v>89</v>
      </c>
      <c r="AT180" s="233" t="s">
        <v>157</v>
      </c>
      <c r="AU180" s="233" t="s">
        <v>86</v>
      </c>
      <c r="AY180" s="14" t="s">
        <v>156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4" t="s">
        <v>86</v>
      </c>
      <c r="BK180" s="234">
        <f>ROUND(I180*H180,2)</f>
        <v>0</v>
      </c>
      <c r="BL180" s="14" t="s">
        <v>86</v>
      </c>
      <c r="BM180" s="233" t="s">
        <v>1002</v>
      </c>
    </row>
    <row r="181" s="2" customFormat="1" ht="34.8" customHeight="1">
      <c r="A181" s="35"/>
      <c r="B181" s="36"/>
      <c r="C181" s="221" t="s">
        <v>361</v>
      </c>
      <c r="D181" s="221" t="s">
        <v>157</v>
      </c>
      <c r="E181" s="222" t="s">
        <v>384</v>
      </c>
      <c r="F181" s="223" t="s">
        <v>385</v>
      </c>
      <c r="G181" s="224" t="s">
        <v>240</v>
      </c>
      <c r="H181" s="225">
        <v>8</v>
      </c>
      <c r="I181" s="226"/>
      <c r="J181" s="227">
        <f>ROUND(I181*H181,2)</f>
        <v>0</v>
      </c>
      <c r="K181" s="223" t="s">
        <v>161</v>
      </c>
      <c r="L181" s="228"/>
      <c r="M181" s="229" t="s">
        <v>1</v>
      </c>
      <c r="N181" s="230" t="s">
        <v>44</v>
      </c>
      <c r="O181" s="88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3" t="s">
        <v>89</v>
      </c>
      <c r="AT181" s="233" t="s">
        <v>157</v>
      </c>
      <c r="AU181" s="233" t="s">
        <v>86</v>
      </c>
      <c r="AY181" s="14" t="s">
        <v>156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4" t="s">
        <v>86</v>
      </c>
      <c r="BK181" s="234">
        <f>ROUND(I181*H181,2)</f>
        <v>0</v>
      </c>
      <c r="BL181" s="14" t="s">
        <v>86</v>
      </c>
      <c r="BM181" s="233" t="s">
        <v>1003</v>
      </c>
    </row>
    <row r="182" s="2" customFormat="1" ht="22.2" customHeight="1">
      <c r="A182" s="35"/>
      <c r="B182" s="36"/>
      <c r="C182" s="235" t="s">
        <v>365</v>
      </c>
      <c r="D182" s="235" t="s">
        <v>214</v>
      </c>
      <c r="E182" s="236" t="s">
        <v>388</v>
      </c>
      <c r="F182" s="237" t="s">
        <v>389</v>
      </c>
      <c r="G182" s="238" t="s">
        <v>240</v>
      </c>
      <c r="H182" s="239">
        <v>8</v>
      </c>
      <c r="I182" s="240"/>
      <c r="J182" s="241">
        <f>ROUND(I182*H182,2)</f>
        <v>0</v>
      </c>
      <c r="K182" s="237" t="s">
        <v>161</v>
      </c>
      <c r="L182" s="41"/>
      <c r="M182" s="242" t="s">
        <v>1</v>
      </c>
      <c r="N182" s="243" t="s">
        <v>44</v>
      </c>
      <c r="O182" s="88"/>
      <c r="P182" s="231">
        <f>O182*H182</f>
        <v>0</v>
      </c>
      <c r="Q182" s="231">
        <v>0</v>
      </c>
      <c r="R182" s="231">
        <f>Q182*H182</f>
        <v>0</v>
      </c>
      <c r="S182" s="231">
        <v>0</v>
      </c>
      <c r="T182" s="23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3" t="s">
        <v>86</v>
      </c>
      <c r="AT182" s="233" t="s">
        <v>214</v>
      </c>
      <c r="AU182" s="233" t="s">
        <v>86</v>
      </c>
      <c r="AY182" s="14" t="s">
        <v>156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4" t="s">
        <v>86</v>
      </c>
      <c r="BK182" s="234">
        <f>ROUND(I182*H182,2)</f>
        <v>0</v>
      </c>
      <c r="BL182" s="14" t="s">
        <v>86</v>
      </c>
      <c r="BM182" s="233" t="s">
        <v>1004</v>
      </c>
    </row>
    <row r="183" s="2" customFormat="1" ht="13.8" customHeight="1">
      <c r="A183" s="35"/>
      <c r="B183" s="36"/>
      <c r="C183" s="235" t="s">
        <v>371</v>
      </c>
      <c r="D183" s="235" t="s">
        <v>214</v>
      </c>
      <c r="E183" s="236" t="s">
        <v>392</v>
      </c>
      <c r="F183" s="237" t="s">
        <v>393</v>
      </c>
      <c r="G183" s="238" t="s">
        <v>240</v>
      </c>
      <c r="H183" s="239">
        <v>1</v>
      </c>
      <c r="I183" s="240"/>
      <c r="J183" s="241">
        <f>ROUND(I183*H183,2)</f>
        <v>0</v>
      </c>
      <c r="K183" s="237" t="s">
        <v>161</v>
      </c>
      <c r="L183" s="41"/>
      <c r="M183" s="242" t="s">
        <v>1</v>
      </c>
      <c r="N183" s="243" t="s">
        <v>44</v>
      </c>
      <c r="O183" s="88"/>
      <c r="P183" s="231">
        <f>O183*H183</f>
        <v>0</v>
      </c>
      <c r="Q183" s="231">
        <v>0</v>
      </c>
      <c r="R183" s="231">
        <f>Q183*H183</f>
        <v>0</v>
      </c>
      <c r="S183" s="231">
        <v>0</v>
      </c>
      <c r="T183" s="23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3" t="s">
        <v>86</v>
      </c>
      <c r="AT183" s="233" t="s">
        <v>214</v>
      </c>
      <c r="AU183" s="233" t="s">
        <v>86</v>
      </c>
      <c r="AY183" s="14" t="s">
        <v>156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4" t="s">
        <v>86</v>
      </c>
      <c r="BK183" s="234">
        <f>ROUND(I183*H183,2)</f>
        <v>0</v>
      </c>
      <c r="BL183" s="14" t="s">
        <v>86</v>
      </c>
      <c r="BM183" s="233" t="s">
        <v>1005</v>
      </c>
    </row>
    <row r="184" s="2" customFormat="1" ht="22.2" customHeight="1">
      <c r="A184" s="35"/>
      <c r="B184" s="36"/>
      <c r="C184" s="221" t="s">
        <v>375</v>
      </c>
      <c r="D184" s="221" t="s">
        <v>157</v>
      </c>
      <c r="E184" s="222" t="s">
        <v>396</v>
      </c>
      <c r="F184" s="223" t="s">
        <v>397</v>
      </c>
      <c r="G184" s="224" t="s">
        <v>240</v>
      </c>
      <c r="H184" s="225">
        <v>8</v>
      </c>
      <c r="I184" s="226"/>
      <c r="J184" s="227">
        <f>ROUND(I184*H184,2)</f>
        <v>0</v>
      </c>
      <c r="K184" s="223" t="s">
        <v>161</v>
      </c>
      <c r="L184" s="228"/>
      <c r="M184" s="229" t="s">
        <v>1</v>
      </c>
      <c r="N184" s="230" t="s">
        <v>44</v>
      </c>
      <c r="O184" s="88"/>
      <c r="P184" s="231">
        <f>O184*H184</f>
        <v>0</v>
      </c>
      <c r="Q184" s="231">
        <v>0</v>
      </c>
      <c r="R184" s="231">
        <f>Q184*H184</f>
        <v>0</v>
      </c>
      <c r="S184" s="231">
        <v>0</v>
      </c>
      <c r="T184" s="23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3" t="s">
        <v>89</v>
      </c>
      <c r="AT184" s="233" t="s">
        <v>157</v>
      </c>
      <c r="AU184" s="233" t="s">
        <v>86</v>
      </c>
      <c r="AY184" s="14" t="s">
        <v>156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4" t="s">
        <v>86</v>
      </c>
      <c r="BK184" s="234">
        <f>ROUND(I184*H184,2)</f>
        <v>0</v>
      </c>
      <c r="BL184" s="14" t="s">
        <v>86</v>
      </c>
      <c r="BM184" s="233" t="s">
        <v>1006</v>
      </c>
    </row>
    <row r="185" s="2" customFormat="1" ht="13.8" customHeight="1">
      <c r="A185" s="35"/>
      <c r="B185" s="36"/>
      <c r="C185" s="221" t="s">
        <v>379</v>
      </c>
      <c r="D185" s="221" t="s">
        <v>157</v>
      </c>
      <c r="E185" s="222" t="s">
        <v>400</v>
      </c>
      <c r="F185" s="223" t="s">
        <v>401</v>
      </c>
      <c r="G185" s="224" t="s">
        <v>240</v>
      </c>
      <c r="H185" s="225">
        <v>1</v>
      </c>
      <c r="I185" s="226"/>
      <c r="J185" s="227">
        <f>ROUND(I185*H185,2)</f>
        <v>0</v>
      </c>
      <c r="K185" s="223" t="s">
        <v>161</v>
      </c>
      <c r="L185" s="228"/>
      <c r="M185" s="229" t="s">
        <v>1</v>
      </c>
      <c r="N185" s="230" t="s">
        <v>44</v>
      </c>
      <c r="O185" s="88"/>
      <c r="P185" s="231">
        <f>O185*H185</f>
        <v>0</v>
      </c>
      <c r="Q185" s="231">
        <v>0</v>
      </c>
      <c r="R185" s="231">
        <f>Q185*H185</f>
        <v>0</v>
      </c>
      <c r="S185" s="231">
        <v>0</v>
      </c>
      <c r="T185" s="23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3" t="s">
        <v>89</v>
      </c>
      <c r="AT185" s="233" t="s">
        <v>157</v>
      </c>
      <c r="AU185" s="233" t="s">
        <v>86</v>
      </c>
      <c r="AY185" s="14" t="s">
        <v>156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4" t="s">
        <v>86</v>
      </c>
      <c r="BK185" s="234">
        <f>ROUND(I185*H185,2)</f>
        <v>0</v>
      </c>
      <c r="BL185" s="14" t="s">
        <v>86</v>
      </c>
      <c r="BM185" s="233" t="s">
        <v>1007</v>
      </c>
    </row>
    <row r="186" s="12" customFormat="1" ht="25.92" customHeight="1">
      <c r="A186" s="12"/>
      <c r="B186" s="207"/>
      <c r="C186" s="208"/>
      <c r="D186" s="209" t="s">
        <v>78</v>
      </c>
      <c r="E186" s="210" t="s">
        <v>403</v>
      </c>
      <c r="F186" s="210" t="s">
        <v>404</v>
      </c>
      <c r="G186" s="208"/>
      <c r="H186" s="208"/>
      <c r="I186" s="211"/>
      <c r="J186" s="212">
        <f>BK186</f>
        <v>0</v>
      </c>
      <c r="K186" s="208"/>
      <c r="L186" s="213"/>
      <c r="M186" s="214"/>
      <c r="N186" s="215"/>
      <c r="O186" s="215"/>
      <c r="P186" s="216">
        <f>SUM(P187:P201)</f>
        <v>0</v>
      </c>
      <c r="Q186" s="215"/>
      <c r="R186" s="216">
        <f>SUM(R187:R201)</f>
        <v>0</v>
      </c>
      <c r="S186" s="215"/>
      <c r="T186" s="217">
        <f>SUM(T187:T201)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8" t="s">
        <v>86</v>
      </c>
      <c r="AT186" s="219" t="s">
        <v>78</v>
      </c>
      <c r="AU186" s="219" t="s">
        <v>79</v>
      </c>
      <c r="AY186" s="218" t="s">
        <v>156</v>
      </c>
      <c r="BK186" s="220">
        <f>SUM(BK187:BK201)</f>
        <v>0</v>
      </c>
    </row>
    <row r="187" s="2" customFormat="1" ht="34.8" customHeight="1">
      <c r="A187" s="35"/>
      <c r="B187" s="36"/>
      <c r="C187" s="221" t="s">
        <v>383</v>
      </c>
      <c r="D187" s="221" t="s">
        <v>157</v>
      </c>
      <c r="E187" s="222" t="s">
        <v>406</v>
      </c>
      <c r="F187" s="223" t="s">
        <v>407</v>
      </c>
      <c r="G187" s="224" t="s">
        <v>240</v>
      </c>
      <c r="H187" s="225">
        <v>2</v>
      </c>
      <c r="I187" s="226"/>
      <c r="J187" s="227">
        <f>ROUND(I187*H187,2)</f>
        <v>0</v>
      </c>
      <c r="K187" s="223" t="s">
        <v>161</v>
      </c>
      <c r="L187" s="228"/>
      <c r="M187" s="229" t="s">
        <v>1</v>
      </c>
      <c r="N187" s="230" t="s">
        <v>44</v>
      </c>
      <c r="O187" s="88"/>
      <c r="P187" s="231">
        <f>O187*H187</f>
        <v>0</v>
      </c>
      <c r="Q187" s="231">
        <v>0</v>
      </c>
      <c r="R187" s="231">
        <f>Q187*H187</f>
        <v>0</v>
      </c>
      <c r="S187" s="231">
        <v>0</v>
      </c>
      <c r="T187" s="23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3" t="s">
        <v>89</v>
      </c>
      <c r="AT187" s="233" t="s">
        <v>157</v>
      </c>
      <c r="AU187" s="233" t="s">
        <v>86</v>
      </c>
      <c r="AY187" s="14" t="s">
        <v>156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4" t="s">
        <v>86</v>
      </c>
      <c r="BK187" s="234">
        <f>ROUND(I187*H187,2)</f>
        <v>0</v>
      </c>
      <c r="BL187" s="14" t="s">
        <v>86</v>
      </c>
      <c r="BM187" s="233" t="s">
        <v>1008</v>
      </c>
    </row>
    <row r="188" s="2" customFormat="1" ht="22.2" customHeight="1">
      <c r="A188" s="35"/>
      <c r="B188" s="36"/>
      <c r="C188" s="235" t="s">
        <v>387</v>
      </c>
      <c r="D188" s="235" t="s">
        <v>214</v>
      </c>
      <c r="E188" s="236" t="s">
        <v>388</v>
      </c>
      <c r="F188" s="237" t="s">
        <v>389</v>
      </c>
      <c r="G188" s="238" t="s">
        <v>240</v>
      </c>
      <c r="H188" s="239">
        <v>10</v>
      </c>
      <c r="I188" s="240"/>
      <c r="J188" s="241">
        <f>ROUND(I188*H188,2)</f>
        <v>0</v>
      </c>
      <c r="K188" s="237" t="s">
        <v>161</v>
      </c>
      <c r="L188" s="41"/>
      <c r="M188" s="242" t="s">
        <v>1</v>
      </c>
      <c r="N188" s="243" t="s">
        <v>44</v>
      </c>
      <c r="O188" s="88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3" t="s">
        <v>170</v>
      </c>
      <c r="AT188" s="233" t="s">
        <v>214</v>
      </c>
      <c r="AU188" s="233" t="s">
        <v>86</v>
      </c>
      <c r="AY188" s="14" t="s">
        <v>156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4" t="s">
        <v>86</v>
      </c>
      <c r="BK188" s="234">
        <f>ROUND(I188*H188,2)</f>
        <v>0</v>
      </c>
      <c r="BL188" s="14" t="s">
        <v>170</v>
      </c>
      <c r="BM188" s="233" t="s">
        <v>1009</v>
      </c>
    </row>
    <row r="189" s="2" customFormat="1" ht="22.2" customHeight="1">
      <c r="A189" s="35"/>
      <c r="B189" s="36"/>
      <c r="C189" s="221" t="s">
        <v>391</v>
      </c>
      <c r="D189" s="221" t="s">
        <v>157</v>
      </c>
      <c r="E189" s="222" t="s">
        <v>471</v>
      </c>
      <c r="F189" s="223" t="s">
        <v>472</v>
      </c>
      <c r="G189" s="224" t="s">
        <v>240</v>
      </c>
      <c r="H189" s="225">
        <v>1</v>
      </c>
      <c r="I189" s="226"/>
      <c r="J189" s="227">
        <f>ROUND(I189*H189,2)</f>
        <v>0</v>
      </c>
      <c r="K189" s="223" t="s">
        <v>161</v>
      </c>
      <c r="L189" s="228"/>
      <c r="M189" s="229" t="s">
        <v>1</v>
      </c>
      <c r="N189" s="230" t="s">
        <v>44</v>
      </c>
      <c r="O189" s="88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3" t="s">
        <v>308</v>
      </c>
      <c r="AT189" s="233" t="s">
        <v>157</v>
      </c>
      <c r="AU189" s="233" t="s">
        <v>86</v>
      </c>
      <c r="AY189" s="14" t="s">
        <v>156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4" t="s">
        <v>86</v>
      </c>
      <c r="BK189" s="234">
        <f>ROUND(I189*H189,2)</f>
        <v>0</v>
      </c>
      <c r="BL189" s="14" t="s">
        <v>285</v>
      </c>
      <c r="BM189" s="233" t="s">
        <v>1010</v>
      </c>
    </row>
    <row r="190" s="2" customFormat="1" ht="22.2" customHeight="1">
      <c r="A190" s="35"/>
      <c r="B190" s="36"/>
      <c r="C190" s="235" t="s">
        <v>395</v>
      </c>
      <c r="D190" s="235" t="s">
        <v>214</v>
      </c>
      <c r="E190" s="236" t="s">
        <v>414</v>
      </c>
      <c r="F190" s="237" t="s">
        <v>415</v>
      </c>
      <c r="G190" s="238" t="s">
        <v>240</v>
      </c>
      <c r="H190" s="239">
        <v>1</v>
      </c>
      <c r="I190" s="240"/>
      <c r="J190" s="241">
        <f>ROUND(I190*H190,2)</f>
        <v>0</v>
      </c>
      <c r="K190" s="237" t="s">
        <v>161</v>
      </c>
      <c r="L190" s="41"/>
      <c r="M190" s="242" t="s">
        <v>1</v>
      </c>
      <c r="N190" s="243" t="s">
        <v>44</v>
      </c>
      <c r="O190" s="88"/>
      <c r="P190" s="231">
        <f>O190*H190</f>
        <v>0</v>
      </c>
      <c r="Q190" s="231">
        <v>0</v>
      </c>
      <c r="R190" s="231">
        <f>Q190*H190</f>
        <v>0</v>
      </c>
      <c r="S190" s="231">
        <v>0</v>
      </c>
      <c r="T190" s="23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3" t="s">
        <v>86</v>
      </c>
      <c r="AT190" s="233" t="s">
        <v>214</v>
      </c>
      <c r="AU190" s="233" t="s">
        <v>86</v>
      </c>
      <c r="AY190" s="14" t="s">
        <v>156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4" t="s">
        <v>86</v>
      </c>
      <c r="BK190" s="234">
        <f>ROUND(I190*H190,2)</f>
        <v>0</v>
      </c>
      <c r="BL190" s="14" t="s">
        <v>86</v>
      </c>
      <c r="BM190" s="233" t="s">
        <v>1011</v>
      </c>
    </row>
    <row r="191" s="2" customFormat="1" ht="34.8" customHeight="1">
      <c r="A191" s="35"/>
      <c r="B191" s="36"/>
      <c r="C191" s="221" t="s">
        <v>399</v>
      </c>
      <c r="D191" s="221" t="s">
        <v>157</v>
      </c>
      <c r="E191" s="222" t="s">
        <v>418</v>
      </c>
      <c r="F191" s="223" t="s">
        <v>419</v>
      </c>
      <c r="G191" s="224" t="s">
        <v>240</v>
      </c>
      <c r="H191" s="225">
        <v>3</v>
      </c>
      <c r="I191" s="226"/>
      <c r="J191" s="227">
        <f>ROUND(I191*H191,2)</f>
        <v>0</v>
      </c>
      <c r="K191" s="223" t="s">
        <v>161</v>
      </c>
      <c r="L191" s="228"/>
      <c r="M191" s="229" t="s">
        <v>1</v>
      </c>
      <c r="N191" s="230" t="s">
        <v>44</v>
      </c>
      <c r="O191" s="88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3" t="s">
        <v>89</v>
      </c>
      <c r="AT191" s="233" t="s">
        <v>157</v>
      </c>
      <c r="AU191" s="233" t="s">
        <v>86</v>
      </c>
      <c r="AY191" s="14" t="s">
        <v>156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4" t="s">
        <v>86</v>
      </c>
      <c r="BK191" s="234">
        <f>ROUND(I191*H191,2)</f>
        <v>0</v>
      </c>
      <c r="BL191" s="14" t="s">
        <v>86</v>
      </c>
      <c r="BM191" s="233" t="s">
        <v>1012</v>
      </c>
    </row>
    <row r="192" s="2" customFormat="1" ht="34.8" customHeight="1">
      <c r="A192" s="35"/>
      <c r="B192" s="36"/>
      <c r="C192" s="221" t="s">
        <v>405</v>
      </c>
      <c r="D192" s="221" t="s">
        <v>157</v>
      </c>
      <c r="E192" s="222" t="s">
        <v>422</v>
      </c>
      <c r="F192" s="223" t="s">
        <v>423</v>
      </c>
      <c r="G192" s="224" t="s">
        <v>240</v>
      </c>
      <c r="H192" s="225">
        <v>1</v>
      </c>
      <c r="I192" s="226"/>
      <c r="J192" s="227">
        <f>ROUND(I192*H192,2)</f>
        <v>0</v>
      </c>
      <c r="K192" s="223" t="s">
        <v>161</v>
      </c>
      <c r="L192" s="228"/>
      <c r="M192" s="229" t="s">
        <v>1</v>
      </c>
      <c r="N192" s="230" t="s">
        <v>44</v>
      </c>
      <c r="O192" s="88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3" t="s">
        <v>89</v>
      </c>
      <c r="AT192" s="233" t="s">
        <v>157</v>
      </c>
      <c r="AU192" s="233" t="s">
        <v>86</v>
      </c>
      <c r="AY192" s="14" t="s">
        <v>156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4" t="s">
        <v>86</v>
      </c>
      <c r="BK192" s="234">
        <f>ROUND(I192*H192,2)</f>
        <v>0</v>
      </c>
      <c r="BL192" s="14" t="s">
        <v>86</v>
      </c>
      <c r="BM192" s="233" t="s">
        <v>1013</v>
      </c>
    </row>
    <row r="193" s="2" customFormat="1" ht="22.2" customHeight="1">
      <c r="A193" s="35"/>
      <c r="B193" s="36"/>
      <c r="C193" s="221" t="s">
        <v>409</v>
      </c>
      <c r="D193" s="221" t="s">
        <v>157</v>
      </c>
      <c r="E193" s="222" t="s">
        <v>425</v>
      </c>
      <c r="F193" s="223" t="s">
        <v>426</v>
      </c>
      <c r="G193" s="224" t="s">
        <v>240</v>
      </c>
      <c r="H193" s="225">
        <v>3</v>
      </c>
      <c r="I193" s="226"/>
      <c r="J193" s="227">
        <f>ROUND(I193*H193,2)</f>
        <v>0</v>
      </c>
      <c r="K193" s="223" t="s">
        <v>161</v>
      </c>
      <c r="L193" s="228"/>
      <c r="M193" s="229" t="s">
        <v>1</v>
      </c>
      <c r="N193" s="230" t="s">
        <v>44</v>
      </c>
      <c r="O193" s="88"/>
      <c r="P193" s="231">
        <f>O193*H193</f>
        <v>0</v>
      </c>
      <c r="Q193" s="231">
        <v>0</v>
      </c>
      <c r="R193" s="231">
        <f>Q193*H193</f>
        <v>0</v>
      </c>
      <c r="S193" s="231">
        <v>0</v>
      </c>
      <c r="T193" s="232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3" t="s">
        <v>89</v>
      </c>
      <c r="AT193" s="233" t="s">
        <v>157</v>
      </c>
      <c r="AU193" s="233" t="s">
        <v>86</v>
      </c>
      <c r="AY193" s="14" t="s">
        <v>156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4" t="s">
        <v>86</v>
      </c>
      <c r="BK193" s="234">
        <f>ROUND(I193*H193,2)</f>
        <v>0</v>
      </c>
      <c r="BL193" s="14" t="s">
        <v>86</v>
      </c>
      <c r="BM193" s="233" t="s">
        <v>1014</v>
      </c>
    </row>
    <row r="194" s="2" customFormat="1" ht="57.6" customHeight="1">
      <c r="A194" s="35"/>
      <c r="B194" s="36"/>
      <c r="C194" s="221" t="s">
        <v>413</v>
      </c>
      <c r="D194" s="221" t="s">
        <v>157</v>
      </c>
      <c r="E194" s="222" t="s">
        <v>429</v>
      </c>
      <c r="F194" s="223" t="s">
        <v>430</v>
      </c>
      <c r="G194" s="224" t="s">
        <v>240</v>
      </c>
      <c r="H194" s="225">
        <v>1</v>
      </c>
      <c r="I194" s="226"/>
      <c r="J194" s="227">
        <f>ROUND(I194*H194,2)</f>
        <v>0</v>
      </c>
      <c r="K194" s="223" t="s">
        <v>161</v>
      </c>
      <c r="L194" s="228"/>
      <c r="M194" s="229" t="s">
        <v>1</v>
      </c>
      <c r="N194" s="230" t="s">
        <v>44</v>
      </c>
      <c r="O194" s="88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3" t="s">
        <v>89</v>
      </c>
      <c r="AT194" s="233" t="s">
        <v>157</v>
      </c>
      <c r="AU194" s="233" t="s">
        <v>86</v>
      </c>
      <c r="AY194" s="14" t="s">
        <v>156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4" t="s">
        <v>86</v>
      </c>
      <c r="BK194" s="234">
        <f>ROUND(I194*H194,2)</f>
        <v>0</v>
      </c>
      <c r="BL194" s="14" t="s">
        <v>86</v>
      </c>
      <c r="BM194" s="233" t="s">
        <v>1015</v>
      </c>
    </row>
    <row r="195" s="2" customFormat="1" ht="57.6" customHeight="1">
      <c r="A195" s="35"/>
      <c r="B195" s="36"/>
      <c r="C195" s="235" t="s">
        <v>417</v>
      </c>
      <c r="D195" s="235" t="s">
        <v>214</v>
      </c>
      <c r="E195" s="236" t="s">
        <v>433</v>
      </c>
      <c r="F195" s="237" t="s">
        <v>434</v>
      </c>
      <c r="G195" s="238" t="s">
        <v>240</v>
      </c>
      <c r="H195" s="239">
        <v>1</v>
      </c>
      <c r="I195" s="240"/>
      <c r="J195" s="241">
        <f>ROUND(I195*H195,2)</f>
        <v>0</v>
      </c>
      <c r="K195" s="237" t="s">
        <v>161</v>
      </c>
      <c r="L195" s="41"/>
      <c r="M195" s="242" t="s">
        <v>1</v>
      </c>
      <c r="N195" s="243" t="s">
        <v>44</v>
      </c>
      <c r="O195" s="88"/>
      <c r="P195" s="231">
        <f>O195*H195</f>
        <v>0</v>
      </c>
      <c r="Q195" s="231">
        <v>0</v>
      </c>
      <c r="R195" s="231">
        <f>Q195*H195</f>
        <v>0</v>
      </c>
      <c r="S195" s="231">
        <v>0</v>
      </c>
      <c r="T195" s="232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3" t="s">
        <v>86</v>
      </c>
      <c r="AT195" s="233" t="s">
        <v>214</v>
      </c>
      <c r="AU195" s="233" t="s">
        <v>86</v>
      </c>
      <c r="AY195" s="14" t="s">
        <v>156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4" t="s">
        <v>86</v>
      </c>
      <c r="BK195" s="234">
        <f>ROUND(I195*H195,2)</f>
        <v>0</v>
      </c>
      <c r="BL195" s="14" t="s">
        <v>86</v>
      </c>
      <c r="BM195" s="233" t="s">
        <v>1016</v>
      </c>
    </row>
    <row r="196" s="2" customFormat="1" ht="34.8" customHeight="1">
      <c r="A196" s="35"/>
      <c r="B196" s="36"/>
      <c r="C196" s="221" t="s">
        <v>421</v>
      </c>
      <c r="D196" s="221" t="s">
        <v>157</v>
      </c>
      <c r="E196" s="222" t="s">
        <v>437</v>
      </c>
      <c r="F196" s="223" t="s">
        <v>438</v>
      </c>
      <c r="G196" s="224" t="s">
        <v>240</v>
      </c>
      <c r="H196" s="225">
        <v>12</v>
      </c>
      <c r="I196" s="226"/>
      <c r="J196" s="227">
        <f>ROUND(I196*H196,2)</f>
        <v>0</v>
      </c>
      <c r="K196" s="223" t="s">
        <v>161</v>
      </c>
      <c r="L196" s="228"/>
      <c r="M196" s="229" t="s">
        <v>1</v>
      </c>
      <c r="N196" s="230" t="s">
        <v>44</v>
      </c>
      <c r="O196" s="88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3" t="s">
        <v>308</v>
      </c>
      <c r="AT196" s="233" t="s">
        <v>157</v>
      </c>
      <c r="AU196" s="233" t="s">
        <v>86</v>
      </c>
      <c r="AY196" s="14" t="s">
        <v>156</v>
      </c>
      <c r="BE196" s="234">
        <f>IF(N196="základní",J196,0)</f>
        <v>0</v>
      </c>
      <c r="BF196" s="234">
        <f>IF(N196="snížená",J196,0)</f>
        <v>0</v>
      </c>
      <c r="BG196" s="234">
        <f>IF(N196="zákl. přenesená",J196,0)</f>
        <v>0</v>
      </c>
      <c r="BH196" s="234">
        <f>IF(N196="sníž. přenesená",J196,0)</f>
        <v>0</v>
      </c>
      <c r="BI196" s="234">
        <f>IF(N196="nulová",J196,0)</f>
        <v>0</v>
      </c>
      <c r="BJ196" s="14" t="s">
        <v>86</v>
      </c>
      <c r="BK196" s="234">
        <f>ROUND(I196*H196,2)</f>
        <v>0</v>
      </c>
      <c r="BL196" s="14" t="s">
        <v>285</v>
      </c>
      <c r="BM196" s="233" t="s">
        <v>1017</v>
      </c>
    </row>
    <row r="197" s="2" customFormat="1" ht="22.2" customHeight="1">
      <c r="A197" s="35"/>
      <c r="B197" s="36"/>
      <c r="C197" s="221" t="s">
        <v>285</v>
      </c>
      <c r="D197" s="221" t="s">
        <v>157</v>
      </c>
      <c r="E197" s="222" t="s">
        <v>441</v>
      </c>
      <c r="F197" s="223" t="s">
        <v>442</v>
      </c>
      <c r="G197" s="224" t="s">
        <v>240</v>
      </c>
      <c r="H197" s="225">
        <v>1</v>
      </c>
      <c r="I197" s="226"/>
      <c r="J197" s="227">
        <f>ROUND(I197*H197,2)</f>
        <v>0</v>
      </c>
      <c r="K197" s="223" t="s">
        <v>161</v>
      </c>
      <c r="L197" s="228"/>
      <c r="M197" s="229" t="s">
        <v>1</v>
      </c>
      <c r="N197" s="230" t="s">
        <v>44</v>
      </c>
      <c r="O197" s="88"/>
      <c r="P197" s="231">
        <f>O197*H197</f>
        <v>0</v>
      </c>
      <c r="Q197" s="231">
        <v>0</v>
      </c>
      <c r="R197" s="231">
        <f>Q197*H197</f>
        <v>0</v>
      </c>
      <c r="S197" s="231">
        <v>0</v>
      </c>
      <c r="T197" s="232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3" t="s">
        <v>89</v>
      </c>
      <c r="AT197" s="233" t="s">
        <v>157</v>
      </c>
      <c r="AU197" s="233" t="s">
        <v>86</v>
      </c>
      <c r="AY197" s="14" t="s">
        <v>156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4" t="s">
        <v>86</v>
      </c>
      <c r="BK197" s="234">
        <f>ROUND(I197*H197,2)</f>
        <v>0</v>
      </c>
      <c r="BL197" s="14" t="s">
        <v>86</v>
      </c>
      <c r="BM197" s="233" t="s">
        <v>1018</v>
      </c>
    </row>
    <row r="198" s="2" customFormat="1" ht="34.8" customHeight="1">
      <c r="A198" s="35"/>
      <c r="B198" s="36"/>
      <c r="C198" s="235" t="s">
        <v>428</v>
      </c>
      <c r="D198" s="235" t="s">
        <v>214</v>
      </c>
      <c r="E198" s="236" t="s">
        <v>410</v>
      </c>
      <c r="F198" s="237" t="s">
        <v>411</v>
      </c>
      <c r="G198" s="238" t="s">
        <v>240</v>
      </c>
      <c r="H198" s="239">
        <v>2</v>
      </c>
      <c r="I198" s="240"/>
      <c r="J198" s="241">
        <f>ROUND(I198*H198,2)</f>
        <v>0</v>
      </c>
      <c r="K198" s="237" t="s">
        <v>161</v>
      </c>
      <c r="L198" s="41"/>
      <c r="M198" s="242" t="s">
        <v>1</v>
      </c>
      <c r="N198" s="243" t="s">
        <v>44</v>
      </c>
      <c r="O198" s="88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3" t="s">
        <v>86</v>
      </c>
      <c r="AT198" s="233" t="s">
        <v>214</v>
      </c>
      <c r="AU198" s="233" t="s">
        <v>86</v>
      </c>
      <c r="AY198" s="14" t="s">
        <v>156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4" t="s">
        <v>86</v>
      </c>
      <c r="BK198" s="234">
        <f>ROUND(I198*H198,2)</f>
        <v>0</v>
      </c>
      <c r="BL198" s="14" t="s">
        <v>86</v>
      </c>
      <c r="BM198" s="233" t="s">
        <v>1019</v>
      </c>
    </row>
    <row r="199" s="2" customFormat="1" ht="70.2" customHeight="1">
      <c r="A199" s="35"/>
      <c r="B199" s="36"/>
      <c r="C199" s="235" t="s">
        <v>432</v>
      </c>
      <c r="D199" s="235" t="s">
        <v>214</v>
      </c>
      <c r="E199" s="236" t="s">
        <v>445</v>
      </c>
      <c r="F199" s="237" t="s">
        <v>446</v>
      </c>
      <c r="G199" s="238" t="s">
        <v>240</v>
      </c>
      <c r="H199" s="239">
        <v>1</v>
      </c>
      <c r="I199" s="240"/>
      <c r="J199" s="241">
        <f>ROUND(I199*H199,2)</f>
        <v>0</v>
      </c>
      <c r="K199" s="237" t="s">
        <v>161</v>
      </c>
      <c r="L199" s="41"/>
      <c r="M199" s="242" t="s">
        <v>1</v>
      </c>
      <c r="N199" s="243" t="s">
        <v>44</v>
      </c>
      <c r="O199" s="88"/>
      <c r="P199" s="231">
        <f>O199*H199</f>
        <v>0</v>
      </c>
      <c r="Q199" s="231">
        <v>0</v>
      </c>
      <c r="R199" s="231">
        <f>Q199*H199</f>
        <v>0</v>
      </c>
      <c r="S199" s="231">
        <v>0</v>
      </c>
      <c r="T199" s="232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3" t="s">
        <v>295</v>
      </c>
      <c r="AT199" s="233" t="s">
        <v>214</v>
      </c>
      <c r="AU199" s="233" t="s">
        <v>86</v>
      </c>
      <c r="AY199" s="14" t="s">
        <v>156</v>
      </c>
      <c r="BE199" s="234">
        <f>IF(N199="základní",J199,0)</f>
        <v>0</v>
      </c>
      <c r="BF199" s="234">
        <f>IF(N199="snížená",J199,0)</f>
        <v>0</v>
      </c>
      <c r="BG199" s="234">
        <f>IF(N199="zákl. přenesená",J199,0)</f>
        <v>0</v>
      </c>
      <c r="BH199" s="234">
        <f>IF(N199="sníž. přenesená",J199,0)</f>
        <v>0</v>
      </c>
      <c r="BI199" s="234">
        <f>IF(N199="nulová",J199,0)</f>
        <v>0</v>
      </c>
      <c r="BJ199" s="14" t="s">
        <v>86</v>
      </c>
      <c r="BK199" s="234">
        <f>ROUND(I199*H199,2)</f>
        <v>0</v>
      </c>
      <c r="BL199" s="14" t="s">
        <v>295</v>
      </c>
      <c r="BM199" s="233" t="s">
        <v>1020</v>
      </c>
    </row>
    <row r="200" s="2" customFormat="1" ht="22.2" customHeight="1">
      <c r="A200" s="35"/>
      <c r="B200" s="36"/>
      <c r="C200" s="221" t="s">
        <v>436</v>
      </c>
      <c r="D200" s="221" t="s">
        <v>157</v>
      </c>
      <c r="E200" s="222" t="s">
        <v>461</v>
      </c>
      <c r="F200" s="223" t="s">
        <v>462</v>
      </c>
      <c r="G200" s="224" t="s">
        <v>240</v>
      </c>
      <c r="H200" s="225">
        <v>8</v>
      </c>
      <c r="I200" s="226"/>
      <c r="J200" s="227">
        <f>ROUND(I200*H200,2)</f>
        <v>0</v>
      </c>
      <c r="K200" s="223" t="s">
        <v>161</v>
      </c>
      <c r="L200" s="228"/>
      <c r="M200" s="229" t="s">
        <v>1</v>
      </c>
      <c r="N200" s="230" t="s">
        <v>44</v>
      </c>
      <c r="O200" s="88"/>
      <c r="P200" s="231">
        <f>O200*H200</f>
        <v>0</v>
      </c>
      <c r="Q200" s="231">
        <v>0</v>
      </c>
      <c r="R200" s="231">
        <f>Q200*H200</f>
        <v>0</v>
      </c>
      <c r="S200" s="231">
        <v>0</v>
      </c>
      <c r="T200" s="232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3" t="s">
        <v>89</v>
      </c>
      <c r="AT200" s="233" t="s">
        <v>157</v>
      </c>
      <c r="AU200" s="233" t="s">
        <v>86</v>
      </c>
      <c r="AY200" s="14" t="s">
        <v>156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4" t="s">
        <v>86</v>
      </c>
      <c r="BK200" s="234">
        <f>ROUND(I200*H200,2)</f>
        <v>0</v>
      </c>
      <c r="BL200" s="14" t="s">
        <v>86</v>
      </c>
      <c r="BM200" s="233" t="s">
        <v>1021</v>
      </c>
    </row>
    <row r="201" s="2" customFormat="1" ht="22.2" customHeight="1">
      <c r="A201" s="35"/>
      <c r="B201" s="36"/>
      <c r="C201" s="221" t="s">
        <v>440</v>
      </c>
      <c r="D201" s="221" t="s">
        <v>157</v>
      </c>
      <c r="E201" s="222" t="s">
        <v>465</v>
      </c>
      <c r="F201" s="223" t="s">
        <v>466</v>
      </c>
      <c r="G201" s="224" t="s">
        <v>240</v>
      </c>
      <c r="H201" s="225">
        <v>2</v>
      </c>
      <c r="I201" s="226"/>
      <c r="J201" s="227">
        <f>ROUND(I201*H201,2)</f>
        <v>0</v>
      </c>
      <c r="K201" s="223" t="s">
        <v>161</v>
      </c>
      <c r="L201" s="228"/>
      <c r="M201" s="229" t="s">
        <v>1</v>
      </c>
      <c r="N201" s="230" t="s">
        <v>44</v>
      </c>
      <c r="O201" s="88"/>
      <c r="P201" s="231">
        <f>O201*H201</f>
        <v>0</v>
      </c>
      <c r="Q201" s="231">
        <v>0</v>
      </c>
      <c r="R201" s="231">
        <f>Q201*H201</f>
        <v>0</v>
      </c>
      <c r="S201" s="231">
        <v>0</v>
      </c>
      <c r="T201" s="232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3" t="s">
        <v>89</v>
      </c>
      <c r="AT201" s="233" t="s">
        <v>157</v>
      </c>
      <c r="AU201" s="233" t="s">
        <v>86</v>
      </c>
      <c r="AY201" s="14" t="s">
        <v>156</v>
      </c>
      <c r="BE201" s="234">
        <f>IF(N201="základní",J201,0)</f>
        <v>0</v>
      </c>
      <c r="BF201" s="234">
        <f>IF(N201="snížená",J201,0)</f>
        <v>0</v>
      </c>
      <c r="BG201" s="234">
        <f>IF(N201="zákl. přenesená",J201,0)</f>
        <v>0</v>
      </c>
      <c r="BH201" s="234">
        <f>IF(N201="sníž. přenesená",J201,0)</f>
        <v>0</v>
      </c>
      <c r="BI201" s="234">
        <f>IF(N201="nulová",J201,0)</f>
        <v>0</v>
      </c>
      <c r="BJ201" s="14" t="s">
        <v>86</v>
      </c>
      <c r="BK201" s="234">
        <f>ROUND(I201*H201,2)</f>
        <v>0</v>
      </c>
      <c r="BL201" s="14" t="s">
        <v>86</v>
      </c>
      <c r="BM201" s="233" t="s">
        <v>1022</v>
      </c>
    </row>
    <row r="202" s="12" customFormat="1" ht="25.92" customHeight="1">
      <c r="A202" s="12"/>
      <c r="B202" s="207"/>
      <c r="C202" s="208"/>
      <c r="D202" s="209" t="s">
        <v>78</v>
      </c>
      <c r="E202" s="210" t="s">
        <v>606</v>
      </c>
      <c r="F202" s="210" t="s">
        <v>607</v>
      </c>
      <c r="G202" s="208"/>
      <c r="H202" s="208"/>
      <c r="I202" s="211"/>
      <c r="J202" s="212">
        <f>BK202</f>
        <v>0</v>
      </c>
      <c r="K202" s="208"/>
      <c r="L202" s="213"/>
      <c r="M202" s="214"/>
      <c r="N202" s="215"/>
      <c r="O202" s="215"/>
      <c r="P202" s="216">
        <f>SUM(P203:P229)</f>
        <v>0</v>
      </c>
      <c r="Q202" s="215"/>
      <c r="R202" s="216">
        <f>SUM(R203:R229)</f>
        <v>0</v>
      </c>
      <c r="S202" s="215"/>
      <c r="T202" s="217">
        <f>SUM(T203:T229)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8" t="s">
        <v>86</v>
      </c>
      <c r="AT202" s="219" t="s">
        <v>78</v>
      </c>
      <c r="AU202" s="219" t="s">
        <v>79</v>
      </c>
      <c r="AY202" s="218" t="s">
        <v>156</v>
      </c>
      <c r="BK202" s="220">
        <f>SUM(BK203:BK229)</f>
        <v>0</v>
      </c>
    </row>
    <row r="203" s="2" customFormat="1" ht="22.2" customHeight="1">
      <c r="A203" s="35"/>
      <c r="B203" s="36"/>
      <c r="C203" s="221" t="s">
        <v>444</v>
      </c>
      <c r="D203" s="221" t="s">
        <v>157</v>
      </c>
      <c r="E203" s="222" t="s">
        <v>609</v>
      </c>
      <c r="F203" s="223" t="s">
        <v>610</v>
      </c>
      <c r="G203" s="224" t="s">
        <v>240</v>
      </c>
      <c r="H203" s="225">
        <v>4</v>
      </c>
      <c r="I203" s="226"/>
      <c r="J203" s="227">
        <f>ROUND(I203*H203,2)</f>
        <v>0</v>
      </c>
      <c r="K203" s="223" t="s">
        <v>161</v>
      </c>
      <c r="L203" s="228"/>
      <c r="M203" s="229" t="s">
        <v>1</v>
      </c>
      <c r="N203" s="230" t="s">
        <v>44</v>
      </c>
      <c r="O203" s="88"/>
      <c r="P203" s="231">
        <f>O203*H203</f>
        <v>0</v>
      </c>
      <c r="Q203" s="231">
        <v>0</v>
      </c>
      <c r="R203" s="231">
        <f>Q203*H203</f>
        <v>0</v>
      </c>
      <c r="S203" s="231">
        <v>0</v>
      </c>
      <c r="T203" s="232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3" t="s">
        <v>89</v>
      </c>
      <c r="AT203" s="233" t="s">
        <v>157</v>
      </c>
      <c r="AU203" s="233" t="s">
        <v>86</v>
      </c>
      <c r="AY203" s="14" t="s">
        <v>156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4" t="s">
        <v>86</v>
      </c>
      <c r="BK203" s="234">
        <f>ROUND(I203*H203,2)</f>
        <v>0</v>
      </c>
      <c r="BL203" s="14" t="s">
        <v>86</v>
      </c>
      <c r="BM203" s="233" t="s">
        <v>1023</v>
      </c>
    </row>
    <row r="204" s="2" customFormat="1" ht="22.2" customHeight="1">
      <c r="A204" s="35"/>
      <c r="B204" s="36"/>
      <c r="C204" s="221" t="s">
        <v>448</v>
      </c>
      <c r="D204" s="221" t="s">
        <v>157</v>
      </c>
      <c r="E204" s="222" t="s">
        <v>613</v>
      </c>
      <c r="F204" s="223" t="s">
        <v>614</v>
      </c>
      <c r="G204" s="224" t="s">
        <v>240</v>
      </c>
      <c r="H204" s="225">
        <v>4</v>
      </c>
      <c r="I204" s="226"/>
      <c r="J204" s="227">
        <f>ROUND(I204*H204,2)</f>
        <v>0</v>
      </c>
      <c r="K204" s="223" t="s">
        <v>161</v>
      </c>
      <c r="L204" s="228"/>
      <c r="M204" s="229" t="s">
        <v>1</v>
      </c>
      <c r="N204" s="230" t="s">
        <v>44</v>
      </c>
      <c r="O204" s="88"/>
      <c r="P204" s="231">
        <f>O204*H204</f>
        <v>0</v>
      </c>
      <c r="Q204" s="231">
        <v>0</v>
      </c>
      <c r="R204" s="231">
        <f>Q204*H204</f>
        <v>0</v>
      </c>
      <c r="S204" s="231">
        <v>0</v>
      </c>
      <c r="T204" s="23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3" t="s">
        <v>89</v>
      </c>
      <c r="AT204" s="233" t="s">
        <v>157</v>
      </c>
      <c r="AU204" s="233" t="s">
        <v>86</v>
      </c>
      <c r="AY204" s="14" t="s">
        <v>156</v>
      </c>
      <c r="BE204" s="234">
        <f>IF(N204="základní",J204,0)</f>
        <v>0</v>
      </c>
      <c r="BF204" s="234">
        <f>IF(N204="snížená",J204,0)</f>
        <v>0</v>
      </c>
      <c r="BG204" s="234">
        <f>IF(N204="zákl. přenesená",J204,0)</f>
        <v>0</v>
      </c>
      <c r="BH204" s="234">
        <f>IF(N204="sníž. přenesená",J204,0)</f>
        <v>0</v>
      </c>
      <c r="BI204" s="234">
        <f>IF(N204="nulová",J204,0)</f>
        <v>0</v>
      </c>
      <c r="BJ204" s="14" t="s">
        <v>86</v>
      </c>
      <c r="BK204" s="234">
        <f>ROUND(I204*H204,2)</f>
        <v>0</v>
      </c>
      <c r="BL204" s="14" t="s">
        <v>86</v>
      </c>
      <c r="BM204" s="233" t="s">
        <v>1024</v>
      </c>
    </row>
    <row r="205" s="2" customFormat="1" ht="22.2" customHeight="1">
      <c r="A205" s="35"/>
      <c r="B205" s="36"/>
      <c r="C205" s="221" t="s">
        <v>452</v>
      </c>
      <c r="D205" s="221" t="s">
        <v>157</v>
      </c>
      <c r="E205" s="222" t="s">
        <v>617</v>
      </c>
      <c r="F205" s="223" t="s">
        <v>618</v>
      </c>
      <c r="G205" s="224" t="s">
        <v>240</v>
      </c>
      <c r="H205" s="225">
        <v>4</v>
      </c>
      <c r="I205" s="226"/>
      <c r="J205" s="227">
        <f>ROUND(I205*H205,2)</f>
        <v>0</v>
      </c>
      <c r="K205" s="223" t="s">
        <v>161</v>
      </c>
      <c r="L205" s="228"/>
      <c r="M205" s="229" t="s">
        <v>1</v>
      </c>
      <c r="N205" s="230" t="s">
        <v>44</v>
      </c>
      <c r="O205" s="88"/>
      <c r="P205" s="231">
        <f>O205*H205</f>
        <v>0</v>
      </c>
      <c r="Q205" s="231">
        <v>0</v>
      </c>
      <c r="R205" s="231">
        <f>Q205*H205</f>
        <v>0</v>
      </c>
      <c r="S205" s="231">
        <v>0</v>
      </c>
      <c r="T205" s="232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3" t="s">
        <v>89</v>
      </c>
      <c r="AT205" s="233" t="s">
        <v>157</v>
      </c>
      <c r="AU205" s="233" t="s">
        <v>86</v>
      </c>
      <c r="AY205" s="14" t="s">
        <v>156</v>
      </c>
      <c r="BE205" s="234">
        <f>IF(N205="základní",J205,0)</f>
        <v>0</v>
      </c>
      <c r="BF205" s="234">
        <f>IF(N205="snížená",J205,0)</f>
        <v>0</v>
      </c>
      <c r="BG205" s="234">
        <f>IF(N205="zákl. přenesená",J205,0)</f>
        <v>0</v>
      </c>
      <c r="BH205" s="234">
        <f>IF(N205="sníž. přenesená",J205,0)</f>
        <v>0</v>
      </c>
      <c r="BI205" s="234">
        <f>IF(N205="nulová",J205,0)</f>
        <v>0</v>
      </c>
      <c r="BJ205" s="14" t="s">
        <v>86</v>
      </c>
      <c r="BK205" s="234">
        <f>ROUND(I205*H205,2)</f>
        <v>0</v>
      </c>
      <c r="BL205" s="14" t="s">
        <v>86</v>
      </c>
      <c r="BM205" s="233" t="s">
        <v>1025</v>
      </c>
    </row>
    <row r="206" s="2" customFormat="1" ht="22.2" customHeight="1">
      <c r="A206" s="35"/>
      <c r="B206" s="36"/>
      <c r="C206" s="221" t="s">
        <v>456</v>
      </c>
      <c r="D206" s="221" t="s">
        <v>157</v>
      </c>
      <c r="E206" s="222" t="s">
        <v>621</v>
      </c>
      <c r="F206" s="223" t="s">
        <v>622</v>
      </c>
      <c r="G206" s="224" t="s">
        <v>240</v>
      </c>
      <c r="H206" s="225">
        <v>4</v>
      </c>
      <c r="I206" s="226"/>
      <c r="J206" s="227">
        <f>ROUND(I206*H206,2)</f>
        <v>0</v>
      </c>
      <c r="K206" s="223" t="s">
        <v>161</v>
      </c>
      <c r="L206" s="228"/>
      <c r="M206" s="229" t="s">
        <v>1</v>
      </c>
      <c r="N206" s="230" t="s">
        <v>44</v>
      </c>
      <c r="O206" s="88"/>
      <c r="P206" s="231">
        <f>O206*H206</f>
        <v>0</v>
      </c>
      <c r="Q206" s="231">
        <v>0</v>
      </c>
      <c r="R206" s="231">
        <f>Q206*H206</f>
        <v>0</v>
      </c>
      <c r="S206" s="231">
        <v>0</v>
      </c>
      <c r="T206" s="232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3" t="s">
        <v>89</v>
      </c>
      <c r="AT206" s="233" t="s">
        <v>157</v>
      </c>
      <c r="AU206" s="233" t="s">
        <v>86</v>
      </c>
      <c r="AY206" s="14" t="s">
        <v>156</v>
      </c>
      <c r="BE206" s="234">
        <f>IF(N206="základní",J206,0)</f>
        <v>0</v>
      </c>
      <c r="BF206" s="234">
        <f>IF(N206="snížená",J206,0)</f>
        <v>0</v>
      </c>
      <c r="BG206" s="234">
        <f>IF(N206="zákl. přenesená",J206,0)</f>
        <v>0</v>
      </c>
      <c r="BH206" s="234">
        <f>IF(N206="sníž. přenesená",J206,0)</f>
        <v>0</v>
      </c>
      <c r="BI206" s="234">
        <f>IF(N206="nulová",J206,0)</f>
        <v>0</v>
      </c>
      <c r="BJ206" s="14" t="s">
        <v>86</v>
      </c>
      <c r="BK206" s="234">
        <f>ROUND(I206*H206,2)</f>
        <v>0</v>
      </c>
      <c r="BL206" s="14" t="s">
        <v>86</v>
      </c>
      <c r="BM206" s="233" t="s">
        <v>1026</v>
      </c>
    </row>
    <row r="207" s="2" customFormat="1" ht="22.2" customHeight="1">
      <c r="A207" s="35"/>
      <c r="B207" s="36"/>
      <c r="C207" s="221" t="s">
        <v>460</v>
      </c>
      <c r="D207" s="221" t="s">
        <v>157</v>
      </c>
      <c r="E207" s="222" t="s">
        <v>625</v>
      </c>
      <c r="F207" s="223" t="s">
        <v>626</v>
      </c>
      <c r="G207" s="224" t="s">
        <v>294</v>
      </c>
      <c r="H207" s="225">
        <v>4</v>
      </c>
      <c r="I207" s="226"/>
      <c r="J207" s="227">
        <f>ROUND(I207*H207,2)</f>
        <v>0</v>
      </c>
      <c r="K207" s="223" t="s">
        <v>161</v>
      </c>
      <c r="L207" s="228"/>
      <c r="M207" s="229" t="s">
        <v>1</v>
      </c>
      <c r="N207" s="230" t="s">
        <v>44</v>
      </c>
      <c r="O207" s="88"/>
      <c r="P207" s="231">
        <f>O207*H207</f>
        <v>0</v>
      </c>
      <c r="Q207" s="231">
        <v>0</v>
      </c>
      <c r="R207" s="231">
        <f>Q207*H207</f>
        <v>0</v>
      </c>
      <c r="S207" s="231">
        <v>0</v>
      </c>
      <c r="T207" s="23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3" t="s">
        <v>89</v>
      </c>
      <c r="AT207" s="233" t="s">
        <v>157</v>
      </c>
      <c r="AU207" s="233" t="s">
        <v>86</v>
      </c>
      <c r="AY207" s="14" t="s">
        <v>156</v>
      </c>
      <c r="BE207" s="234">
        <f>IF(N207="základní",J207,0)</f>
        <v>0</v>
      </c>
      <c r="BF207" s="234">
        <f>IF(N207="snížená",J207,0)</f>
        <v>0</v>
      </c>
      <c r="BG207" s="234">
        <f>IF(N207="zákl. přenesená",J207,0)</f>
        <v>0</v>
      </c>
      <c r="BH207" s="234">
        <f>IF(N207="sníž. přenesená",J207,0)</f>
        <v>0</v>
      </c>
      <c r="BI207" s="234">
        <f>IF(N207="nulová",J207,0)</f>
        <v>0</v>
      </c>
      <c r="BJ207" s="14" t="s">
        <v>86</v>
      </c>
      <c r="BK207" s="234">
        <f>ROUND(I207*H207,2)</f>
        <v>0</v>
      </c>
      <c r="BL207" s="14" t="s">
        <v>86</v>
      </c>
      <c r="BM207" s="233" t="s">
        <v>1027</v>
      </c>
    </row>
    <row r="208" s="2" customFormat="1" ht="22.2" customHeight="1">
      <c r="A208" s="35"/>
      <c r="B208" s="36"/>
      <c r="C208" s="221" t="s">
        <v>464</v>
      </c>
      <c r="D208" s="221" t="s">
        <v>157</v>
      </c>
      <c r="E208" s="222" t="s">
        <v>629</v>
      </c>
      <c r="F208" s="223" t="s">
        <v>630</v>
      </c>
      <c r="G208" s="224" t="s">
        <v>240</v>
      </c>
      <c r="H208" s="225">
        <v>4</v>
      </c>
      <c r="I208" s="226"/>
      <c r="J208" s="227">
        <f>ROUND(I208*H208,2)</f>
        <v>0</v>
      </c>
      <c r="K208" s="223" t="s">
        <v>161</v>
      </c>
      <c r="L208" s="228"/>
      <c r="M208" s="229" t="s">
        <v>1</v>
      </c>
      <c r="N208" s="230" t="s">
        <v>44</v>
      </c>
      <c r="O208" s="88"/>
      <c r="P208" s="231">
        <f>O208*H208</f>
        <v>0</v>
      </c>
      <c r="Q208" s="231">
        <v>0</v>
      </c>
      <c r="R208" s="231">
        <f>Q208*H208</f>
        <v>0</v>
      </c>
      <c r="S208" s="231">
        <v>0</v>
      </c>
      <c r="T208" s="232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3" t="s">
        <v>89</v>
      </c>
      <c r="AT208" s="233" t="s">
        <v>157</v>
      </c>
      <c r="AU208" s="233" t="s">
        <v>86</v>
      </c>
      <c r="AY208" s="14" t="s">
        <v>156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4" t="s">
        <v>86</v>
      </c>
      <c r="BK208" s="234">
        <f>ROUND(I208*H208,2)</f>
        <v>0</v>
      </c>
      <c r="BL208" s="14" t="s">
        <v>86</v>
      </c>
      <c r="BM208" s="233" t="s">
        <v>1028</v>
      </c>
    </row>
    <row r="209" s="2" customFormat="1" ht="22.2" customHeight="1">
      <c r="A209" s="35"/>
      <c r="B209" s="36"/>
      <c r="C209" s="221" t="s">
        <v>468</v>
      </c>
      <c r="D209" s="221" t="s">
        <v>157</v>
      </c>
      <c r="E209" s="222" t="s">
        <v>1029</v>
      </c>
      <c r="F209" s="223" t="s">
        <v>1030</v>
      </c>
      <c r="G209" s="224" t="s">
        <v>240</v>
      </c>
      <c r="H209" s="225">
        <v>2</v>
      </c>
      <c r="I209" s="226"/>
      <c r="J209" s="227">
        <f>ROUND(I209*H209,2)</f>
        <v>0</v>
      </c>
      <c r="K209" s="223" t="s">
        <v>161</v>
      </c>
      <c r="L209" s="228"/>
      <c r="M209" s="229" t="s">
        <v>1</v>
      </c>
      <c r="N209" s="230" t="s">
        <v>44</v>
      </c>
      <c r="O209" s="88"/>
      <c r="P209" s="231">
        <f>O209*H209</f>
        <v>0</v>
      </c>
      <c r="Q209" s="231">
        <v>0</v>
      </c>
      <c r="R209" s="231">
        <f>Q209*H209</f>
        <v>0</v>
      </c>
      <c r="S209" s="231">
        <v>0</v>
      </c>
      <c r="T209" s="23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3" t="s">
        <v>89</v>
      </c>
      <c r="AT209" s="233" t="s">
        <v>157</v>
      </c>
      <c r="AU209" s="233" t="s">
        <v>86</v>
      </c>
      <c r="AY209" s="14" t="s">
        <v>156</v>
      </c>
      <c r="BE209" s="234">
        <f>IF(N209="základní",J209,0)</f>
        <v>0</v>
      </c>
      <c r="BF209" s="234">
        <f>IF(N209="snížená",J209,0)</f>
        <v>0</v>
      </c>
      <c r="BG209" s="234">
        <f>IF(N209="zákl. přenesená",J209,0)</f>
        <v>0</v>
      </c>
      <c r="BH209" s="234">
        <f>IF(N209="sníž. přenesená",J209,0)</f>
        <v>0</v>
      </c>
      <c r="BI209" s="234">
        <f>IF(N209="nulová",J209,0)</f>
        <v>0</v>
      </c>
      <c r="BJ209" s="14" t="s">
        <v>86</v>
      </c>
      <c r="BK209" s="234">
        <f>ROUND(I209*H209,2)</f>
        <v>0</v>
      </c>
      <c r="BL209" s="14" t="s">
        <v>86</v>
      </c>
      <c r="BM209" s="233" t="s">
        <v>1031</v>
      </c>
    </row>
    <row r="210" s="2" customFormat="1" ht="22.2" customHeight="1">
      <c r="A210" s="35"/>
      <c r="B210" s="36"/>
      <c r="C210" s="221" t="s">
        <v>470</v>
      </c>
      <c r="D210" s="221" t="s">
        <v>157</v>
      </c>
      <c r="E210" s="222" t="s">
        <v>1032</v>
      </c>
      <c r="F210" s="223" t="s">
        <v>1033</v>
      </c>
      <c r="G210" s="224" t="s">
        <v>240</v>
      </c>
      <c r="H210" s="225">
        <v>8</v>
      </c>
      <c r="I210" s="226"/>
      <c r="J210" s="227">
        <f>ROUND(I210*H210,2)</f>
        <v>0</v>
      </c>
      <c r="K210" s="223" t="s">
        <v>161</v>
      </c>
      <c r="L210" s="228"/>
      <c r="M210" s="229" t="s">
        <v>1</v>
      </c>
      <c r="N210" s="230" t="s">
        <v>44</v>
      </c>
      <c r="O210" s="88"/>
      <c r="P210" s="231">
        <f>O210*H210</f>
        <v>0</v>
      </c>
      <c r="Q210" s="231">
        <v>0</v>
      </c>
      <c r="R210" s="231">
        <f>Q210*H210</f>
        <v>0</v>
      </c>
      <c r="S210" s="231">
        <v>0</v>
      </c>
      <c r="T210" s="23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3" t="s">
        <v>308</v>
      </c>
      <c r="AT210" s="233" t="s">
        <v>157</v>
      </c>
      <c r="AU210" s="233" t="s">
        <v>86</v>
      </c>
      <c r="AY210" s="14" t="s">
        <v>156</v>
      </c>
      <c r="BE210" s="234">
        <f>IF(N210="základní",J210,0)</f>
        <v>0</v>
      </c>
      <c r="BF210" s="234">
        <f>IF(N210="snížená",J210,0)</f>
        <v>0</v>
      </c>
      <c r="BG210" s="234">
        <f>IF(N210="zákl. přenesená",J210,0)</f>
        <v>0</v>
      </c>
      <c r="BH210" s="234">
        <f>IF(N210="sníž. přenesená",J210,0)</f>
        <v>0</v>
      </c>
      <c r="BI210" s="234">
        <f>IF(N210="nulová",J210,0)</f>
        <v>0</v>
      </c>
      <c r="BJ210" s="14" t="s">
        <v>86</v>
      </c>
      <c r="BK210" s="234">
        <f>ROUND(I210*H210,2)</f>
        <v>0</v>
      </c>
      <c r="BL210" s="14" t="s">
        <v>285</v>
      </c>
      <c r="BM210" s="233" t="s">
        <v>1034</v>
      </c>
    </row>
    <row r="211" s="2" customFormat="1" ht="22.2" customHeight="1">
      <c r="A211" s="35"/>
      <c r="B211" s="36"/>
      <c r="C211" s="221" t="s">
        <v>476</v>
      </c>
      <c r="D211" s="221" t="s">
        <v>157</v>
      </c>
      <c r="E211" s="222" t="s">
        <v>1035</v>
      </c>
      <c r="F211" s="223" t="s">
        <v>1036</v>
      </c>
      <c r="G211" s="224" t="s">
        <v>240</v>
      </c>
      <c r="H211" s="225">
        <v>4</v>
      </c>
      <c r="I211" s="226"/>
      <c r="J211" s="227">
        <f>ROUND(I211*H211,2)</f>
        <v>0</v>
      </c>
      <c r="K211" s="223" t="s">
        <v>161</v>
      </c>
      <c r="L211" s="228"/>
      <c r="M211" s="229" t="s">
        <v>1</v>
      </c>
      <c r="N211" s="230" t="s">
        <v>44</v>
      </c>
      <c r="O211" s="88"/>
      <c r="P211" s="231">
        <f>O211*H211</f>
        <v>0</v>
      </c>
      <c r="Q211" s="231">
        <v>0</v>
      </c>
      <c r="R211" s="231">
        <f>Q211*H211</f>
        <v>0</v>
      </c>
      <c r="S211" s="231">
        <v>0</v>
      </c>
      <c r="T211" s="23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3" t="s">
        <v>308</v>
      </c>
      <c r="AT211" s="233" t="s">
        <v>157</v>
      </c>
      <c r="AU211" s="233" t="s">
        <v>86</v>
      </c>
      <c r="AY211" s="14" t="s">
        <v>156</v>
      </c>
      <c r="BE211" s="234">
        <f>IF(N211="základní",J211,0)</f>
        <v>0</v>
      </c>
      <c r="BF211" s="234">
        <f>IF(N211="snížená",J211,0)</f>
        <v>0</v>
      </c>
      <c r="BG211" s="234">
        <f>IF(N211="zákl. přenesená",J211,0)</f>
        <v>0</v>
      </c>
      <c r="BH211" s="234">
        <f>IF(N211="sníž. přenesená",J211,0)</f>
        <v>0</v>
      </c>
      <c r="BI211" s="234">
        <f>IF(N211="nulová",J211,0)</f>
        <v>0</v>
      </c>
      <c r="BJ211" s="14" t="s">
        <v>86</v>
      </c>
      <c r="BK211" s="234">
        <f>ROUND(I211*H211,2)</f>
        <v>0</v>
      </c>
      <c r="BL211" s="14" t="s">
        <v>285</v>
      </c>
      <c r="BM211" s="233" t="s">
        <v>1037</v>
      </c>
    </row>
    <row r="212" s="2" customFormat="1" ht="22.2" customHeight="1">
      <c r="A212" s="35"/>
      <c r="B212" s="36"/>
      <c r="C212" s="221" t="s">
        <v>480</v>
      </c>
      <c r="D212" s="221" t="s">
        <v>157</v>
      </c>
      <c r="E212" s="222" t="s">
        <v>1038</v>
      </c>
      <c r="F212" s="223" t="s">
        <v>1039</v>
      </c>
      <c r="G212" s="224" t="s">
        <v>240</v>
      </c>
      <c r="H212" s="225">
        <v>4</v>
      </c>
      <c r="I212" s="226"/>
      <c r="J212" s="227">
        <f>ROUND(I212*H212,2)</f>
        <v>0</v>
      </c>
      <c r="K212" s="223" t="s">
        <v>161</v>
      </c>
      <c r="L212" s="228"/>
      <c r="M212" s="229" t="s">
        <v>1</v>
      </c>
      <c r="N212" s="230" t="s">
        <v>44</v>
      </c>
      <c r="O212" s="88"/>
      <c r="P212" s="231">
        <f>O212*H212</f>
        <v>0</v>
      </c>
      <c r="Q212" s="231">
        <v>0</v>
      </c>
      <c r="R212" s="231">
        <f>Q212*H212</f>
        <v>0</v>
      </c>
      <c r="S212" s="231">
        <v>0</v>
      </c>
      <c r="T212" s="232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3" t="s">
        <v>308</v>
      </c>
      <c r="AT212" s="233" t="s">
        <v>157</v>
      </c>
      <c r="AU212" s="233" t="s">
        <v>86</v>
      </c>
      <c r="AY212" s="14" t="s">
        <v>156</v>
      </c>
      <c r="BE212" s="234">
        <f>IF(N212="základní",J212,0)</f>
        <v>0</v>
      </c>
      <c r="BF212" s="234">
        <f>IF(N212="snížená",J212,0)</f>
        <v>0</v>
      </c>
      <c r="BG212" s="234">
        <f>IF(N212="zákl. přenesená",J212,0)</f>
        <v>0</v>
      </c>
      <c r="BH212" s="234">
        <f>IF(N212="sníž. přenesená",J212,0)</f>
        <v>0</v>
      </c>
      <c r="BI212" s="234">
        <f>IF(N212="nulová",J212,0)</f>
        <v>0</v>
      </c>
      <c r="BJ212" s="14" t="s">
        <v>86</v>
      </c>
      <c r="BK212" s="234">
        <f>ROUND(I212*H212,2)</f>
        <v>0</v>
      </c>
      <c r="BL212" s="14" t="s">
        <v>285</v>
      </c>
      <c r="BM212" s="233" t="s">
        <v>1040</v>
      </c>
    </row>
    <row r="213" s="2" customFormat="1" ht="22.2" customHeight="1">
      <c r="A213" s="35"/>
      <c r="B213" s="36"/>
      <c r="C213" s="221" t="s">
        <v>484</v>
      </c>
      <c r="D213" s="221" t="s">
        <v>157</v>
      </c>
      <c r="E213" s="222" t="s">
        <v>1041</v>
      </c>
      <c r="F213" s="223" t="s">
        <v>1042</v>
      </c>
      <c r="G213" s="224" t="s">
        <v>240</v>
      </c>
      <c r="H213" s="225">
        <v>4</v>
      </c>
      <c r="I213" s="226"/>
      <c r="J213" s="227">
        <f>ROUND(I213*H213,2)</f>
        <v>0</v>
      </c>
      <c r="K213" s="223" t="s">
        <v>161</v>
      </c>
      <c r="L213" s="228"/>
      <c r="M213" s="229" t="s">
        <v>1</v>
      </c>
      <c r="N213" s="230" t="s">
        <v>44</v>
      </c>
      <c r="O213" s="88"/>
      <c r="P213" s="231">
        <f>O213*H213</f>
        <v>0</v>
      </c>
      <c r="Q213" s="231">
        <v>0</v>
      </c>
      <c r="R213" s="231">
        <f>Q213*H213</f>
        <v>0</v>
      </c>
      <c r="S213" s="231">
        <v>0</v>
      </c>
      <c r="T213" s="232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3" t="s">
        <v>308</v>
      </c>
      <c r="AT213" s="233" t="s">
        <v>157</v>
      </c>
      <c r="AU213" s="233" t="s">
        <v>86</v>
      </c>
      <c r="AY213" s="14" t="s">
        <v>156</v>
      </c>
      <c r="BE213" s="234">
        <f>IF(N213="základní",J213,0)</f>
        <v>0</v>
      </c>
      <c r="BF213" s="234">
        <f>IF(N213="snížená",J213,0)</f>
        <v>0</v>
      </c>
      <c r="BG213" s="234">
        <f>IF(N213="zákl. přenesená",J213,0)</f>
        <v>0</v>
      </c>
      <c r="BH213" s="234">
        <f>IF(N213="sníž. přenesená",J213,0)</f>
        <v>0</v>
      </c>
      <c r="BI213" s="234">
        <f>IF(N213="nulová",J213,0)</f>
        <v>0</v>
      </c>
      <c r="BJ213" s="14" t="s">
        <v>86</v>
      </c>
      <c r="BK213" s="234">
        <f>ROUND(I213*H213,2)</f>
        <v>0</v>
      </c>
      <c r="BL213" s="14" t="s">
        <v>285</v>
      </c>
      <c r="BM213" s="233" t="s">
        <v>1043</v>
      </c>
    </row>
    <row r="214" s="2" customFormat="1" ht="22.2" customHeight="1">
      <c r="A214" s="35"/>
      <c r="B214" s="36"/>
      <c r="C214" s="221" t="s">
        <v>488</v>
      </c>
      <c r="D214" s="221" t="s">
        <v>157</v>
      </c>
      <c r="E214" s="222" t="s">
        <v>653</v>
      </c>
      <c r="F214" s="223" t="s">
        <v>654</v>
      </c>
      <c r="G214" s="224" t="s">
        <v>240</v>
      </c>
      <c r="H214" s="225">
        <v>4</v>
      </c>
      <c r="I214" s="226"/>
      <c r="J214" s="227">
        <f>ROUND(I214*H214,2)</f>
        <v>0</v>
      </c>
      <c r="K214" s="223" t="s">
        <v>161</v>
      </c>
      <c r="L214" s="228"/>
      <c r="M214" s="229" t="s">
        <v>1</v>
      </c>
      <c r="N214" s="230" t="s">
        <v>44</v>
      </c>
      <c r="O214" s="88"/>
      <c r="P214" s="231">
        <f>O214*H214</f>
        <v>0</v>
      </c>
      <c r="Q214" s="231">
        <v>0</v>
      </c>
      <c r="R214" s="231">
        <f>Q214*H214</f>
        <v>0</v>
      </c>
      <c r="S214" s="231">
        <v>0</v>
      </c>
      <c r="T214" s="23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3" t="s">
        <v>308</v>
      </c>
      <c r="AT214" s="233" t="s">
        <v>157</v>
      </c>
      <c r="AU214" s="233" t="s">
        <v>86</v>
      </c>
      <c r="AY214" s="14" t="s">
        <v>156</v>
      </c>
      <c r="BE214" s="234">
        <f>IF(N214="základní",J214,0)</f>
        <v>0</v>
      </c>
      <c r="BF214" s="234">
        <f>IF(N214="snížená",J214,0)</f>
        <v>0</v>
      </c>
      <c r="BG214" s="234">
        <f>IF(N214="zákl. přenesená",J214,0)</f>
        <v>0</v>
      </c>
      <c r="BH214" s="234">
        <f>IF(N214="sníž. přenesená",J214,0)</f>
        <v>0</v>
      </c>
      <c r="BI214" s="234">
        <f>IF(N214="nulová",J214,0)</f>
        <v>0</v>
      </c>
      <c r="BJ214" s="14" t="s">
        <v>86</v>
      </c>
      <c r="BK214" s="234">
        <f>ROUND(I214*H214,2)</f>
        <v>0</v>
      </c>
      <c r="BL214" s="14" t="s">
        <v>285</v>
      </c>
      <c r="BM214" s="233" t="s">
        <v>1044</v>
      </c>
    </row>
    <row r="215" s="2" customFormat="1" ht="22.2" customHeight="1">
      <c r="A215" s="35"/>
      <c r="B215" s="36"/>
      <c r="C215" s="221" t="s">
        <v>492</v>
      </c>
      <c r="D215" s="221" t="s">
        <v>157</v>
      </c>
      <c r="E215" s="222" t="s">
        <v>1045</v>
      </c>
      <c r="F215" s="223" t="s">
        <v>1046</v>
      </c>
      <c r="G215" s="224" t="s">
        <v>240</v>
      </c>
      <c r="H215" s="225">
        <v>2</v>
      </c>
      <c r="I215" s="226"/>
      <c r="J215" s="227">
        <f>ROUND(I215*H215,2)</f>
        <v>0</v>
      </c>
      <c r="K215" s="223" t="s">
        <v>161</v>
      </c>
      <c r="L215" s="228"/>
      <c r="M215" s="229" t="s">
        <v>1</v>
      </c>
      <c r="N215" s="230" t="s">
        <v>44</v>
      </c>
      <c r="O215" s="88"/>
      <c r="P215" s="231">
        <f>O215*H215</f>
        <v>0</v>
      </c>
      <c r="Q215" s="231">
        <v>0</v>
      </c>
      <c r="R215" s="231">
        <f>Q215*H215</f>
        <v>0</v>
      </c>
      <c r="S215" s="231">
        <v>0</v>
      </c>
      <c r="T215" s="232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3" t="s">
        <v>308</v>
      </c>
      <c r="AT215" s="233" t="s">
        <v>157</v>
      </c>
      <c r="AU215" s="233" t="s">
        <v>86</v>
      </c>
      <c r="AY215" s="14" t="s">
        <v>156</v>
      </c>
      <c r="BE215" s="234">
        <f>IF(N215="základní",J215,0)</f>
        <v>0</v>
      </c>
      <c r="BF215" s="234">
        <f>IF(N215="snížená",J215,0)</f>
        <v>0</v>
      </c>
      <c r="BG215" s="234">
        <f>IF(N215="zákl. přenesená",J215,0)</f>
        <v>0</v>
      </c>
      <c r="BH215" s="234">
        <f>IF(N215="sníž. přenesená",J215,0)</f>
        <v>0</v>
      </c>
      <c r="BI215" s="234">
        <f>IF(N215="nulová",J215,0)</f>
        <v>0</v>
      </c>
      <c r="BJ215" s="14" t="s">
        <v>86</v>
      </c>
      <c r="BK215" s="234">
        <f>ROUND(I215*H215,2)</f>
        <v>0</v>
      </c>
      <c r="BL215" s="14" t="s">
        <v>285</v>
      </c>
      <c r="BM215" s="233" t="s">
        <v>1047</v>
      </c>
    </row>
    <row r="216" s="2" customFormat="1" ht="22.2" customHeight="1">
      <c r="A216" s="35"/>
      <c r="B216" s="36"/>
      <c r="C216" s="221" t="s">
        <v>496</v>
      </c>
      <c r="D216" s="221" t="s">
        <v>157</v>
      </c>
      <c r="E216" s="222" t="s">
        <v>641</v>
      </c>
      <c r="F216" s="223" t="s">
        <v>642</v>
      </c>
      <c r="G216" s="224" t="s">
        <v>240</v>
      </c>
      <c r="H216" s="225">
        <v>4</v>
      </c>
      <c r="I216" s="226"/>
      <c r="J216" s="227">
        <f>ROUND(I216*H216,2)</f>
        <v>0</v>
      </c>
      <c r="K216" s="223" t="s">
        <v>161</v>
      </c>
      <c r="L216" s="228"/>
      <c r="M216" s="229" t="s">
        <v>1</v>
      </c>
      <c r="N216" s="230" t="s">
        <v>44</v>
      </c>
      <c r="O216" s="88"/>
      <c r="P216" s="231">
        <f>O216*H216</f>
        <v>0</v>
      </c>
      <c r="Q216" s="231">
        <v>0</v>
      </c>
      <c r="R216" s="231">
        <f>Q216*H216</f>
        <v>0</v>
      </c>
      <c r="S216" s="231">
        <v>0</v>
      </c>
      <c r="T216" s="23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3" t="s">
        <v>89</v>
      </c>
      <c r="AT216" s="233" t="s">
        <v>157</v>
      </c>
      <c r="AU216" s="233" t="s">
        <v>86</v>
      </c>
      <c r="AY216" s="14" t="s">
        <v>156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4" t="s">
        <v>86</v>
      </c>
      <c r="BK216" s="234">
        <f>ROUND(I216*H216,2)</f>
        <v>0</v>
      </c>
      <c r="BL216" s="14" t="s">
        <v>86</v>
      </c>
      <c r="BM216" s="233" t="s">
        <v>1048</v>
      </c>
    </row>
    <row r="217" s="2" customFormat="1" ht="34.8" customHeight="1">
      <c r="A217" s="35"/>
      <c r="B217" s="36"/>
      <c r="C217" s="235" t="s">
        <v>500</v>
      </c>
      <c r="D217" s="235" t="s">
        <v>214</v>
      </c>
      <c r="E217" s="236" t="s">
        <v>1049</v>
      </c>
      <c r="F217" s="237" t="s">
        <v>1050</v>
      </c>
      <c r="G217" s="238" t="s">
        <v>240</v>
      </c>
      <c r="H217" s="239">
        <v>1</v>
      </c>
      <c r="I217" s="240"/>
      <c r="J217" s="241">
        <f>ROUND(I217*H217,2)</f>
        <v>0</v>
      </c>
      <c r="K217" s="237" t="s">
        <v>161</v>
      </c>
      <c r="L217" s="41"/>
      <c r="M217" s="242" t="s">
        <v>1</v>
      </c>
      <c r="N217" s="243" t="s">
        <v>44</v>
      </c>
      <c r="O217" s="88"/>
      <c r="P217" s="231">
        <f>O217*H217</f>
        <v>0</v>
      </c>
      <c r="Q217" s="231">
        <v>0</v>
      </c>
      <c r="R217" s="231">
        <f>Q217*H217</f>
        <v>0</v>
      </c>
      <c r="S217" s="231">
        <v>0</v>
      </c>
      <c r="T217" s="232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3" t="s">
        <v>86</v>
      </c>
      <c r="AT217" s="233" t="s">
        <v>214</v>
      </c>
      <c r="AU217" s="233" t="s">
        <v>86</v>
      </c>
      <c r="AY217" s="14" t="s">
        <v>156</v>
      </c>
      <c r="BE217" s="234">
        <f>IF(N217="základní",J217,0)</f>
        <v>0</v>
      </c>
      <c r="BF217" s="234">
        <f>IF(N217="snížená",J217,0)</f>
        <v>0</v>
      </c>
      <c r="BG217" s="234">
        <f>IF(N217="zákl. přenesená",J217,0)</f>
        <v>0</v>
      </c>
      <c r="BH217" s="234">
        <f>IF(N217="sníž. přenesená",J217,0)</f>
        <v>0</v>
      </c>
      <c r="BI217" s="234">
        <f>IF(N217="nulová",J217,0)</f>
        <v>0</v>
      </c>
      <c r="BJ217" s="14" t="s">
        <v>86</v>
      </c>
      <c r="BK217" s="234">
        <f>ROUND(I217*H217,2)</f>
        <v>0</v>
      </c>
      <c r="BL217" s="14" t="s">
        <v>86</v>
      </c>
      <c r="BM217" s="233" t="s">
        <v>1051</v>
      </c>
    </row>
    <row r="218" s="2" customFormat="1" ht="57.6" customHeight="1">
      <c r="A218" s="35"/>
      <c r="B218" s="36"/>
      <c r="C218" s="235" t="s">
        <v>504</v>
      </c>
      <c r="D218" s="235" t="s">
        <v>214</v>
      </c>
      <c r="E218" s="236" t="s">
        <v>1052</v>
      </c>
      <c r="F218" s="237" t="s">
        <v>1053</v>
      </c>
      <c r="G218" s="238" t="s">
        <v>240</v>
      </c>
      <c r="H218" s="239">
        <v>4</v>
      </c>
      <c r="I218" s="240"/>
      <c r="J218" s="241">
        <f>ROUND(I218*H218,2)</f>
        <v>0</v>
      </c>
      <c r="K218" s="237" t="s">
        <v>161</v>
      </c>
      <c r="L218" s="41"/>
      <c r="M218" s="242" t="s">
        <v>1</v>
      </c>
      <c r="N218" s="243" t="s">
        <v>44</v>
      </c>
      <c r="O218" s="88"/>
      <c r="P218" s="231">
        <f>O218*H218</f>
        <v>0</v>
      </c>
      <c r="Q218" s="231">
        <v>0</v>
      </c>
      <c r="R218" s="231">
        <f>Q218*H218</f>
        <v>0</v>
      </c>
      <c r="S218" s="231">
        <v>0</v>
      </c>
      <c r="T218" s="232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3" t="s">
        <v>86</v>
      </c>
      <c r="AT218" s="233" t="s">
        <v>214</v>
      </c>
      <c r="AU218" s="233" t="s">
        <v>86</v>
      </c>
      <c r="AY218" s="14" t="s">
        <v>156</v>
      </c>
      <c r="BE218" s="234">
        <f>IF(N218="základní",J218,0)</f>
        <v>0</v>
      </c>
      <c r="BF218" s="234">
        <f>IF(N218="snížená",J218,0)</f>
        <v>0</v>
      </c>
      <c r="BG218" s="234">
        <f>IF(N218="zákl. přenesená",J218,0)</f>
        <v>0</v>
      </c>
      <c r="BH218" s="234">
        <f>IF(N218="sníž. přenesená",J218,0)</f>
        <v>0</v>
      </c>
      <c r="BI218" s="234">
        <f>IF(N218="nulová",J218,0)</f>
        <v>0</v>
      </c>
      <c r="BJ218" s="14" t="s">
        <v>86</v>
      </c>
      <c r="BK218" s="234">
        <f>ROUND(I218*H218,2)</f>
        <v>0</v>
      </c>
      <c r="BL218" s="14" t="s">
        <v>86</v>
      </c>
      <c r="BM218" s="233" t="s">
        <v>1054</v>
      </c>
    </row>
    <row r="219" s="2" customFormat="1" ht="34.8" customHeight="1">
      <c r="A219" s="35"/>
      <c r="B219" s="36"/>
      <c r="C219" s="235" t="s">
        <v>508</v>
      </c>
      <c r="D219" s="235" t="s">
        <v>214</v>
      </c>
      <c r="E219" s="236" t="s">
        <v>1055</v>
      </c>
      <c r="F219" s="237" t="s">
        <v>1056</v>
      </c>
      <c r="G219" s="238" t="s">
        <v>240</v>
      </c>
      <c r="H219" s="239">
        <v>2</v>
      </c>
      <c r="I219" s="240"/>
      <c r="J219" s="241">
        <f>ROUND(I219*H219,2)</f>
        <v>0</v>
      </c>
      <c r="K219" s="237" t="s">
        <v>161</v>
      </c>
      <c r="L219" s="41"/>
      <c r="M219" s="242" t="s">
        <v>1</v>
      </c>
      <c r="N219" s="243" t="s">
        <v>44</v>
      </c>
      <c r="O219" s="88"/>
      <c r="P219" s="231">
        <f>O219*H219</f>
        <v>0</v>
      </c>
      <c r="Q219" s="231">
        <v>0</v>
      </c>
      <c r="R219" s="231">
        <f>Q219*H219</f>
        <v>0</v>
      </c>
      <c r="S219" s="231">
        <v>0</v>
      </c>
      <c r="T219" s="23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3" t="s">
        <v>86</v>
      </c>
      <c r="AT219" s="233" t="s">
        <v>214</v>
      </c>
      <c r="AU219" s="233" t="s">
        <v>86</v>
      </c>
      <c r="AY219" s="14" t="s">
        <v>156</v>
      </c>
      <c r="BE219" s="234">
        <f>IF(N219="základní",J219,0)</f>
        <v>0</v>
      </c>
      <c r="BF219" s="234">
        <f>IF(N219="snížená",J219,0)</f>
        <v>0</v>
      </c>
      <c r="BG219" s="234">
        <f>IF(N219="zákl. přenesená",J219,0)</f>
        <v>0</v>
      </c>
      <c r="BH219" s="234">
        <f>IF(N219="sníž. přenesená",J219,0)</f>
        <v>0</v>
      </c>
      <c r="BI219" s="234">
        <f>IF(N219="nulová",J219,0)</f>
        <v>0</v>
      </c>
      <c r="BJ219" s="14" t="s">
        <v>86</v>
      </c>
      <c r="BK219" s="234">
        <f>ROUND(I219*H219,2)</f>
        <v>0</v>
      </c>
      <c r="BL219" s="14" t="s">
        <v>86</v>
      </c>
      <c r="BM219" s="233" t="s">
        <v>1057</v>
      </c>
    </row>
    <row r="220" s="2" customFormat="1" ht="22.2" customHeight="1">
      <c r="A220" s="35"/>
      <c r="B220" s="36"/>
      <c r="C220" s="235" t="s">
        <v>512</v>
      </c>
      <c r="D220" s="235" t="s">
        <v>214</v>
      </c>
      <c r="E220" s="236" t="s">
        <v>665</v>
      </c>
      <c r="F220" s="237" t="s">
        <v>666</v>
      </c>
      <c r="G220" s="238" t="s">
        <v>240</v>
      </c>
      <c r="H220" s="239">
        <v>4</v>
      </c>
      <c r="I220" s="240"/>
      <c r="J220" s="241">
        <f>ROUND(I220*H220,2)</f>
        <v>0</v>
      </c>
      <c r="K220" s="237" t="s">
        <v>161</v>
      </c>
      <c r="L220" s="41"/>
      <c r="M220" s="242" t="s">
        <v>1</v>
      </c>
      <c r="N220" s="243" t="s">
        <v>44</v>
      </c>
      <c r="O220" s="88"/>
      <c r="P220" s="231">
        <f>O220*H220</f>
        <v>0</v>
      </c>
      <c r="Q220" s="231">
        <v>0</v>
      </c>
      <c r="R220" s="231">
        <f>Q220*H220</f>
        <v>0</v>
      </c>
      <c r="S220" s="231">
        <v>0</v>
      </c>
      <c r="T220" s="232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3" t="s">
        <v>285</v>
      </c>
      <c r="AT220" s="233" t="s">
        <v>214</v>
      </c>
      <c r="AU220" s="233" t="s">
        <v>86</v>
      </c>
      <c r="AY220" s="14" t="s">
        <v>156</v>
      </c>
      <c r="BE220" s="234">
        <f>IF(N220="základní",J220,0)</f>
        <v>0</v>
      </c>
      <c r="BF220" s="234">
        <f>IF(N220="snížená",J220,0)</f>
        <v>0</v>
      </c>
      <c r="BG220" s="234">
        <f>IF(N220="zákl. přenesená",J220,0)</f>
        <v>0</v>
      </c>
      <c r="BH220" s="234">
        <f>IF(N220="sníž. přenesená",J220,0)</f>
        <v>0</v>
      </c>
      <c r="BI220" s="234">
        <f>IF(N220="nulová",J220,0)</f>
        <v>0</v>
      </c>
      <c r="BJ220" s="14" t="s">
        <v>86</v>
      </c>
      <c r="BK220" s="234">
        <f>ROUND(I220*H220,2)</f>
        <v>0</v>
      </c>
      <c r="BL220" s="14" t="s">
        <v>285</v>
      </c>
      <c r="BM220" s="233" t="s">
        <v>1058</v>
      </c>
    </row>
    <row r="221" s="2" customFormat="1" ht="34.8" customHeight="1">
      <c r="A221" s="35"/>
      <c r="B221" s="36"/>
      <c r="C221" s="235" t="s">
        <v>516</v>
      </c>
      <c r="D221" s="235" t="s">
        <v>214</v>
      </c>
      <c r="E221" s="236" t="s">
        <v>1059</v>
      </c>
      <c r="F221" s="237" t="s">
        <v>1060</v>
      </c>
      <c r="G221" s="238" t="s">
        <v>240</v>
      </c>
      <c r="H221" s="239">
        <v>2</v>
      </c>
      <c r="I221" s="240"/>
      <c r="J221" s="241">
        <f>ROUND(I221*H221,2)</f>
        <v>0</v>
      </c>
      <c r="K221" s="237" t="s">
        <v>161</v>
      </c>
      <c r="L221" s="41"/>
      <c r="M221" s="242" t="s">
        <v>1</v>
      </c>
      <c r="N221" s="243" t="s">
        <v>44</v>
      </c>
      <c r="O221" s="88"/>
      <c r="P221" s="231">
        <f>O221*H221</f>
        <v>0</v>
      </c>
      <c r="Q221" s="231">
        <v>0</v>
      </c>
      <c r="R221" s="231">
        <f>Q221*H221</f>
        <v>0</v>
      </c>
      <c r="S221" s="231">
        <v>0</v>
      </c>
      <c r="T221" s="232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3" t="s">
        <v>285</v>
      </c>
      <c r="AT221" s="233" t="s">
        <v>214</v>
      </c>
      <c r="AU221" s="233" t="s">
        <v>86</v>
      </c>
      <c r="AY221" s="14" t="s">
        <v>156</v>
      </c>
      <c r="BE221" s="234">
        <f>IF(N221="základní",J221,0)</f>
        <v>0</v>
      </c>
      <c r="BF221" s="234">
        <f>IF(N221="snížená",J221,0)</f>
        <v>0</v>
      </c>
      <c r="BG221" s="234">
        <f>IF(N221="zákl. přenesená",J221,0)</f>
        <v>0</v>
      </c>
      <c r="BH221" s="234">
        <f>IF(N221="sníž. přenesená",J221,0)</f>
        <v>0</v>
      </c>
      <c r="BI221" s="234">
        <f>IF(N221="nulová",J221,0)</f>
        <v>0</v>
      </c>
      <c r="BJ221" s="14" t="s">
        <v>86</v>
      </c>
      <c r="BK221" s="234">
        <f>ROUND(I221*H221,2)</f>
        <v>0</v>
      </c>
      <c r="BL221" s="14" t="s">
        <v>285</v>
      </c>
      <c r="BM221" s="233" t="s">
        <v>1061</v>
      </c>
    </row>
    <row r="222" s="2" customFormat="1" ht="22.2" customHeight="1">
      <c r="A222" s="35"/>
      <c r="B222" s="36"/>
      <c r="C222" s="235" t="s">
        <v>524</v>
      </c>
      <c r="D222" s="235" t="s">
        <v>214</v>
      </c>
      <c r="E222" s="236" t="s">
        <v>669</v>
      </c>
      <c r="F222" s="237" t="s">
        <v>670</v>
      </c>
      <c r="G222" s="238" t="s">
        <v>240</v>
      </c>
      <c r="H222" s="239">
        <v>4</v>
      </c>
      <c r="I222" s="240"/>
      <c r="J222" s="241">
        <f>ROUND(I222*H222,2)</f>
        <v>0</v>
      </c>
      <c r="K222" s="237" t="s">
        <v>161</v>
      </c>
      <c r="L222" s="41"/>
      <c r="M222" s="242" t="s">
        <v>1</v>
      </c>
      <c r="N222" s="243" t="s">
        <v>44</v>
      </c>
      <c r="O222" s="88"/>
      <c r="P222" s="231">
        <f>O222*H222</f>
        <v>0</v>
      </c>
      <c r="Q222" s="231">
        <v>0</v>
      </c>
      <c r="R222" s="231">
        <f>Q222*H222</f>
        <v>0</v>
      </c>
      <c r="S222" s="231">
        <v>0</v>
      </c>
      <c r="T222" s="232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3" t="s">
        <v>285</v>
      </c>
      <c r="AT222" s="233" t="s">
        <v>214</v>
      </c>
      <c r="AU222" s="233" t="s">
        <v>86</v>
      </c>
      <c r="AY222" s="14" t="s">
        <v>156</v>
      </c>
      <c r="BE222" s="234">
        <f>IF(N222="základní",J222,0)</f>
        <v>0</v>
      </c>
      <c r="BF222" s="234">
        <f>IF(N222="snížená",J222,0)</f>
        <v>0</v>
      </c>
      <c r="BG222" s="234">
        <f>IF(N222="zákl. přenesená",J222,0)</f>
        <v>0</v>
      </c>
      <c r="BH222" s="234">
        <f>IF(N222="sníž. přenesená",J222,0)</f>
        <v>0</v>
      </c>
      <c r="BI222" s="234">
        <f>IF(N222="nulová",J222,0)</f>
        <v>0</v>
      </c>
      <c r="BJ222" s="14" t="s">
        <v>86</v>
      </c>
      <c r="BK222" s="234">
        <f>ROUND(I222*H222,2)</f>
        <v>0</v>
      </c>
      <c r="BL222" s="14" t="s">
        <v>285</v>
      </c>
      <c r="BM222" s="233" t="s">
        <v>1062</v>
      </c>
    </row>
    <row r="223" s="2" customFormat="1" ht="13.8" customHeight="1">
      <c r="A223" s="35"/>
      <c r="B223" s="36"/>
      <c r="C223" s="235" t="s">
        <v>520</v>
      </c>
      <c r="D223" s="235" t="s">
        <v>214</v>
      </c>
      <c r="E223" s="236" t="s">
        <v>661</v>
      </c>
      <c r="F223" s="237" t="s">
        <v>662</v>
      </c>
      <c r="G223" s="238" t="s">
        <v>240</v>
      </c>
      <c r="H223" s="239">
        <v>4</v>
      </c>
      <c r="I223" s="240"/>
      <c r="J223" s="241">
        <f>ROUND(I223*H223,2)</f>
        <v>0</v>
      </c>
      <c r="K223" s="237" t="s">
        <v>161</v>
      </c>
      <c r="L223" s="41"/>
      <c r="M223" s="242" t="s">
        <v>1</v>
      </c>
      <c r="N223" s="243" t="s">
        <v>44</v>
      </c>
      <c r="O223" s="88"/>
      <c r="P223" s="231">
        <f>O223*H223</f>
        <v>0</v>
      </c>
      <c r="Q223" s="231">
        <v>0</v>
      </c>
      <c r="R223" s="231">
        <f>Q223*H223</f>
        <v>0</v>
      </c>
      <c r="S223" s="231">
        <v>0</v>
      </c>
      <c r="T223" s="232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3" t="s">
        <v>285</v>
      </c>
      <c r="AT223" s="233" t="s">
        <v>214</v>
      </c>
      <c r="AU223" s="233" t="s">
        <v>86</v>
      </c>
      <c r="AY223" s="14" t="s">
        <v>156</v>
      </c>
      <c r="BE223" s="234">
        <f>IF(N223="základní",J223,0)</f>
        <v>0</v>
      </c>
      <c r="BF223" s="234">
        <f>IF(N223="snížená",J223,0)</f>
        <v>0</v>
      </c>
      <c r="BG223" s="234">
        <f>IF(N223="zákl. přenesená",J223,0)</f>
        <v>0</v>
      </c>
      <c r="BH223" s="234">
        <f>IF(N223="sníž. přenesená",J223,0)</f>
        <v>0</v>
      </c>
      <c r="BI223" s="234">
        <f>IF(N223="nulová",J223,0)</f>
        <v>0</v>
      </c>
      <c r="BJ223" s="14" t="s">
        <v>86</v>
      </c>
      <c r="BK223" s="234">
        <f>ROUND(I223*H223,2)</f>
        <v>0</v>
      </c>
      <c r="BL223" s="14" t="s">
        <v>285</v>
      </c>
      <c r="BM223" s="233" t="s">
        <v>1063</v>
      </c>
    </row>
    <row r="224" s="2" customFormat="1" ht="22.2" customHeight="1">
      <c r="A224" s="35"/>
      <c r="B224" s="36"/>
      <c r="C224" s="235" t="s">
        <v>528</v>
      </c>
      <c r="D224" s="235" t="s">
        <v>214</v>
      </c>
      <c r="E224" s="236" t="s">
        <v>673</v>
      </c>
      <c r="F224" s="237" t="s">
        <v>674</v>
      </c>
      <c r="G224" s="238" t="s">
        <v>240</v>
      </c>
      <c r="H224" s="239">
        <v>4</v>
      </c>
      <c r="I224" s="240"/>
      <c r="J224" s="241">
        <f>ROUND(I224*H224,2)</f>
        <v>0</v>
      </c>
      <c r="K224" s="237" t="s">
        <v>161</v>
      </c>
      <c r="L224" s="41"/>
      <c r="M224" s="242" t="s">
        <v>1</v>
      </c>
      <c r="N224" s="243" t="s">
        <v>44</v>
      </c>
      <c r="O224" s="88"/>
      <c r="P224" s="231">
        <f>O224*H224</f>
        <v>0</v>
      </c>
      <c r="Q224" s="231">
        <v>0</v>
      </c>
      <c r="R224" s="231">
        <f>Q224*H224</f>
        <v>0</v>
      </c>
      <c r="S224" s="231">
        <v>0</v>
      </c>
      <c r="T224" s="232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3" t="s">
        <v>285</v>
      </c>
      <c r="AT224" s="233" t="s">
        <v>214</v>
      </c>
      <c r="AU224" s="233" t="s">
        <v>86</v>
      </c>
      <c r="AY224" s="14" t="s">
        <v>156</v>
      </c>
      <c r="BE224" s="234">
        <f>IF(N224="základní",J224,0)</f>
        <v>0</v>
      </c>
      <c r="BF224" s="234">
        <f>IF(N224="snížená",J224,0)</f>
        <v>0</v>
      </c>
      <c r="BG224" s="234">
        <f>IF(N224="zákl. přenesená",J224,0)</f>
        <v>0</v>
      </c>
      <c r="BH224" s="234">
        <f>IF(N224="sníž. přenesená",J224,0)</f>
        <v>0</v>
      </c>
      <c r="BI224" s="234">
        <f>IF(N224="nulová",J224,0)</f>
        <v>0</v>
      </c>
      <c r="BJ224" s="14" t="s">
        <v>86</v>
      </c>
      <c r="BK224" s="234">
        <f>ROUND(I224*H224,2)</f>
        <v>0</v>
      </c>
      <c r="BL224" s="14" t="s">
        <v>285</v>
      </c>
      <c r="BM224" s="233" t="s">
        <v>1064</v>
      </c>
    </row>
    <row r="225" s="2" customFormat="1" ht="22.2" customHeight="1">
      <c r="A225" s="35"/>
      <c r="B225" s="36"/>
      <c r="C225" s="235" t="s">
        <v>533</v>
      </c>
      <c r="D225" s="235" t="s">
        <v>214</v>
      </c>
      <c r="E225" s="236" t="s">
        <v>677</v>
      </c>
      <c r="F225" s="237" t="s">
        <v>678</v>
      </c>
      <c r="G225" s="238" t="s">
        <v>240</v>
      </c>
      <c r="H225" s="239">
        <v>4</v>
      </c>
      <c r="I225" s="240"/>
      <c r="J225" s="241">
        <f>ROUND(I225*H225,2)</f>
        <v>0</v>
      </c>
      <c r="K225" s="237" t="s">
        <v>161</v>
      </c>
      <c r="L225" s="41"/>
      <c r="M225" s="242" t="s">
        <v>1</v>
      </c>
      <c r="N225" s="243" t="s">
        <v>44</v>
      </c>
      <c r="O225" s="88"/>
      <c r="P225" s="231">
        <f>O225*H225</f>
        <v>0</v>
      </c>
      <c r="Q225" s="231">
        <v>0</v>
      </c>
      <c r="R225" s="231">
        <f>Q225*H225</f>
        <v>0</v>
      </c>
      <c r="S225" s="231">
        <v>0</v>
      </c>
      <c r="T225" s="23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3" t="s">
        <v>285</v>
      </c>
      <c r="AT225" s="233" t="s">
        <v>214</v>
      </c>
      <c r="AU225" s="233" t="s">
        <v>86</v>
      </c>
      <c r="AY225" s="14" t="s">
        <v>156</v>
      </c>
      <c r="BE225" s="234">
        <f>IF(N225="základní",J225,0)</f>
        <v>0</v>
      </c>
      <c r="BF225" s="234">
        <f>IF(N225="snížená",J225,0)</f>
        <v>0</v>
      </c>
      <c r="BG225" s="234">
        <f>IF(N225="zákl. přenesená",J225,0)</f>
        <v>0</v>
      </c>
      <c r="BH225" s="234">
        <f>IF(N225="sníž. přenesená",J225,0)</f>
        <v>0</v>
      </c>
      <c r="BI225" s="234">
        <f>IF(N225="nulová",J225,0)</f>
        <v>0</v>
      </c>
      <c r="BJ225" s="14" t="s">
        <v>86</v>
      </c>
      <c r="BK225" s="234">
        <f>ROUND(I225*H225,2)</f>
        <v>0</v>
      </c>
      <c r="BL225" s="14" t="s">
        <v>285</v>
      </c>
      <c r="BM225" s="233" t="s">
        <v>1065</v>
      </c>
    </row>
    <row r="226" s="2" customFormat="1" ht="22.2" customHeight="1">
      <c r="A226" s="35"/>
      <c r="B226" s="36"/>
      <c r="C226" s="235" t="s">
        <v>539</v>
      </c>
      <c r="D226" s="235" t="s">
        <v>214</v>
      </c>
      <c r="E226" s="236" t="s">
        <v>681</v>
      </c>
      <c r="F226" s="237" t="s">
        <v>682</v>
      </c>
      <c r="G226" s="238" t="s">
        <v>240</v>
      </c>
      <c r="H226" s="239">
        <v>4</v>
      </c>
      <c r="I226" s="240"/>
      <c r="J226" s="241">
        <f>ROUND(I226*H226,2)</f>
        <v>0</v>
      </c>
      <c r="K226" s="237" t="s">
        <v>161</v>
      </c>
      <c r="L226" s="41"/>
      <c r="M226" s="242" t="s">
        <v>1</v>
      </c>
      <c r="N226" s="243" t="s">
        <v>44</v>
      </c>
      <c r="O226" s="88"/>
      <c r="P226" s="231">
        <f>O226*H226</f>
        <v>0</v>
      </c>
      <c r="Q226" s="231">
        <v>0</v>
      </c>
      <c r="R226" s="231">
        <f>Q226*H226</f>
        <v>0</v>
      </c>
      <c r="S226" s="231">
        <v>0</v>
      </c>
      <c r="T226" s="232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3" t="s">
        <v>285</v>
      </c>
      <c r="AT226" s="233" t="s">
        <v>214</v>
      </c>
      <c r="AU226" s="233" t="s">
        <v>86</v>
      </c>
      <c r="AY226" s="14" t="s">
        <v>156</v>
      </c>
      <c r="BE226" s="234">
        <f>IF(N226="základní",J226,0)</f>
        <v>0</v>
      </c>
      <c r="BF226" s="234">
        <f>IF(N226="snížená",J226,0)</f>
        <v>0</v>
      </c>
      <c r="BG226" s="234">
        <f>IF(N226="zákl. přenesená",J226,0)</f>
        <v>0</v>
      </c>
      <c r="BH226" s="234">
        <f>IF(N226="sníž. přenesená",J226,0)</f>
        <v>0</v>
      </c>
      <c r="BI226" s="234">
        <f>IF(N226="nulová",J226,0)</f>
        <v>0</v>
      </c>
      <c r="BJ226" s="14" t="s">
        <v>86</v>
      </c>
      <c r="BK226" s="234">
        <f>ROUND(I226*H226,2)</f>
        <v>0</v>
      </c>
      <c r="BL226" s="14" t="s">
        <v>285</v>
      </c>
      <c r="BM226" s="233" t="s">
        <v>1066</v>
      </c>
    </row>
    <row r="227" s="2" customFormat="1" ht="13.8" customHeight="1">
      <c r="A227" s="35"/>
      <c r="B227" s="36"/>
      <c r="C227" s="235" t="s">
        <v>543</v>
      </c>
      <c r="D227" s="235" t="s">
        <v>214</v>
      </c>
      <c r="E227" s="236" t="s">
        <v>685</v>
      </c>
      <c r="F227" s="237" t="s">
        <v>686</v>
      </c>
      <c r="G227" s="238" t="s">
        <v>240</v>
      </c>
      <c r="H227" s="239">
        <v>4</v>
      </c>
      <c r="I227" s="240"/>
      <c r="J227" s="241">
        <f>ROUND(I227*H227,2)</f>
        <v>0</v>
      </c>
      <c r="K227" s="237" t="s">
        <v>161</v>
      </c>
      <c r="L227" s="41"/>
      <c r="M227" s="242" t="s">
        <v>1</v>
      </c>
      <c r="N227" s="243" t="s">
        <v>44</v>
      </c>
      <c r="O227" s="88"/>
      <c r="P227" s="231">
        <f>O227*H227</f>
        <v>0</v>
      </c>
      <c r="Q227" s="231">
        <v>0</v>
      </c>
      <c r="R227" s="231">
        <f>Q227*H227</f>
        <v>0</v>
      </c>
      <c r="S227" s="231">
        <v>0</v>
      </c>
      <c r="T227" s="232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3" t="s">
        <v>285</v>
      </c>
      <c r="AT227" s="233" t="s">
        <v>214</v>
      </c>
      <c r="AU227" s="233" t="s">
        <v>86</v>
      </c>
      <c r="AY227" s="14" t="s">
        <v>156</v>
      </c>
      <c r="BE227" s="234">
        <f>IF(N227="základní",J227,0)</f>
        <v>0</v>
      </c>
      <c r="BF227" s="234">
        <f>IF(N227="snížená",J227,0)</f>
        <v>0</v>
      </c>
      <c r="BG227" s="234">
        <f>IF(N227="zákl. přenesená",J227,0)</f>
        <v>0</v>
      </c>
      <c r="BH227" s="234">
        <f>IF(N227="sníž. přenesená",J227,0)</f>
        <v>0</v>
      </c>
      <c r="BI227" s="234">
        <f>IF(N227="nulová",J227,0)</f>
        <v>0</v>
      </c>
      <c r="BJ227" s="14" t="s">
        <v>86</v>
      </c>
      <c r="BK227" s="234">
        <f>ROUND(I227*H227,2)</f>
        <v>0</v>
      </c>
      <c r="BL227" s="14" t="s">
        <v>285</v>
      </c>
      <c r="BM227" s="233" t="s">
        <v>1067</v>
      </c>
    </row>
    <row r="228" s="2" customFormat="1" ht="22.2" customHeight="1">
      <c r="A228" s="35"/>
      <c r="B228" s="36"/>
      <c r="C228" s="235" t="s">
        <v>547</v>
      </c>
      <c r="D228" s="235" t="s">
        <v>214</v>
      </c>
      <c r="E228" s="236" t="s">
        <v>689</v>
      </c>
      <c r="F228" s="237" t="s">
        <v>690</v>
      </c>
      <c r="G228" s="238" t="s">
        <v>240</v>
      </c>
      <c r="H228" s="239">
        <v>4</v>
      </c>
      <c r="I228" s="240"/>
      <c r="J228" s="241">
        <f>ROUND(I228*H228,2)</f>
        <v>0</v>
      </c>
      <c r="K228" s="237" t="s">
        <v>161</v>
      </c>
      <c r="L228" s="41"/>
      <c r="M228" s="242" t="s">
        <v>1</v>
      </c>
      <c r="N228" s="243" t="s">
        <v>44</v>
      </c>
      <c r="O228" s="88"/>
      <c r="P228" s="231">
        <f>O228*H228</f>
        <v>0</v>
      </c>
      <c r="Q228" s="231">
        <v>0</v>
      </c>
      <c r="R228" s="231">
        <f>Q228*H228</f>
        <v>0</v>
      </c>
      <c r="S228" s="231">
        <v>0</v>
      </c>
      <c r="T228" s="232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3" t="s">
        <v>285</v>
      </c>
      <c r="AT228" s="233" t="s">
        <v>214</v>
      </c>
      <c r="AU228" s="233" t="s">
        <v>86</v>
      </c>
      <c r="AY228" s="14" t="s">
        <v>156</v>
      </c>
      <c r="BE228" s="234">
        <f>IF(N228="základní",J228,0)</f>
        <v>0</v>
      </c>
      <c r="BF228" s="234">
        <f>IF(N228="snížená",J228,0)</f>
        <v>0</v>
      </c>
      <c r="BG228" s="234">
        <f>IF(N228="zákl. přenesená",J228,0)</f>
        <v>0</v>
      </c>
      <c r="BH228" s="234">
        <f>IF(N228="sníž. přenesená",J228,0)</f>
        <v>0</v>
      </c>
      <c r="BI228" s="234">
        <f>IF(N228="nulová",J228,0)</f>
        <v>0</v>
      </c>
      <c r="BJ228" s="14" t="s">
        <v>86</v>
      </c>
      <c r="BK228" s="234">
        <f>ROUND(I228*H228,2)</f>
        <v>0</v>
      </c>
      <c r="BL228" s="14" t="s">
        <v>285</v>
      </c>
      <c r="BM228" s="233" t="s">
        <v>1068</v>
      </c>
    </row>
    <row r="229" s="2" customFormat="1" ht="22.2" customHeight="1">
      <c r="A229" s="35"/>
      <c r="B229" s="36"/>
      <c r="C229" s="235" t="s">
        <v>551</v>
      </c>
      <c r="D229" s="235" t="s">
        <v>214</v>
      </c>
      <c r="E229" s="236" t="s">
        <v>1069</v>
      </c>
      <c r="F229" s="237" t="s">
        <v>1070</v>
      </c>
      <c r="G229" s="238" t="s">
        <v>240</v>
      </c>
      <c r="H229" s="239">
        <v>1</v>
      </c>
      <c r="I229" s="240"/>
      <c r="J229" s="241">
        <f>ROUND(I229*H229,2)</f>
        <v>0</v>
      </c>
      <c r="K229" s="237" t="s">
        <v>161</v>
      </c>
      <c r="L229" s="41"/>
      <c r="M229" s="242" t="s">
        <v>1</v>
      </c>
      <c r="N229" s="243" t="s">
        <v>44</v>
      </c>
      <c r="O229" s="88"/>
      <c r="P229" s="231">
        <f>O229*H229</f>
        <v>0</v>
      </c>
      <c r="Q229" s="231">
        <v>0</v>
      </c>
      <c r="R229" s="231">
        <f>Q229*H229</f>
        <v>0</v>
      </c>
      <c r="S229" s="231">
        <v>0</v>
      </c>
      <c r="T229" s="232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3" t="s">
        <v>86</v>
      </c>
      <c r="AT229" s="233" t="s">
        <v>214</v>
      </c>
      <c r="AU229" s="233" t="s">
        <v>86</v>
      </c>
      <c r="AY229" s="14" t="s">
        <v>156</v>
      </c>
      <c r="BE229" s="234">
        <f>IF(N229="základní",J229,0)</f>
        <v>0</v>
      </c>
      <c r="BF229" s="234">
        <f>IF(N229="snížená",J229,0)</f>
        <v>0</v>
      </c>
      <c r="BG229" s="234">
        <f>IF(N229="zákl. přenesená",J229,0)</f>
        <v>0</v>
      </c>
      <c r="BH229" s="234">
        <f>IF(N229="sníž. přenesená",J229,0)</f>
        <v>0</v>
      </c>
      <c r="BI229" s="234">
        <f>IF(N229="nulová",J229,0)</f>
        <v>0</v>
      </c>
      <c r="BJ229" s="14" t="s">
        <v>86</v>
      </c>
      <c r="BK229" s="234">
        <f>ROUND(I229*H229,2)</f>
        <v>0</v>
      </c>
      <c r="BL229" s="14" t="s">
        <v>86</v>
      </c>
      <c r="BM229" s="233" t="s">
        <v>1071</v>
      </c>
    </row>
    <row r="230" s="12" customFormat="1" ht="25.92" customHeight="1">
      <c r="A230" s="12"/>
      <c r="B230" s="207"/>
      <c r="C230" s="208"/>
      <c r="D230" s="209" t="s">
        <v>78</v>
      </c>
      <c r="E230" s="210" t="s">
        <v>369</v>
      </c>
      <c r="F230" s="210" t="s">
        <v>370</v>
      </c>
      <c r="G230" s="208"/>
      <c r="H230" s="208"/>
      <c r="I230" s="211"/>
      <c r="J230" s="212">
        <f>BK230</f>
        <v>0</v>
      </c>
      <c r="K230" s="208"/>
      <c r="L230" s="213"/>
      <c r="M230" s="214"/>
      <c r="N230" s="215"/>
      <c r="O230" s="215"/>
      <c r="P230" s="216">
        <f>SUM(P231:P238)</f>
        <v>0</v>
      </c>
      <c r="Q230" s="215"/>
      <c r="R230" s="216">
        <f>SUM(R231:R238)</f>
        <v>0</v>
      </c>
      <c r="S230" s="215"/>
      <c r="T230" s="217">
        <f>SUM(T231:T238)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8" t="s">
        <v>86</v>
      </c>
      <c r="AT230" s="219" t="s">
        <v>78</v>
      </c>
      <c r="AU230" s="219" t="s">
        <v>79</v>
      </c>
      <c r="AY230" s="218" t="s">
        <v>156</v>
      </c>
      <c r="BK230" s="220">
        <f>SUM(BK231:BK238)</f>
        <v>0</v>
      </c>
    </row>
    <row r="231" s="2" customFormat="1" ht="57.6" customHeight="1">
      <c r="A231" s="35"/>
      <c r="B231" s="36"/>
      <c r="C231" s="221" t="s">
        <v>555</v>
      </c>
      <c r="D231" s="221" t="s">
        <v>157</v>
      </c>
      <c r="E231" s="222" t="s">
        <v>1072</v>
      </c>
      <c r="F231" s="223" t="s">
        <v>373</v>
      </c>
      <c r="G231" s="224" t="s">
        <v>240</v>
      </c>
      <c r="H231" s="225">
        <v>1</v>
      </c>
      <c r="I231" s="226"/>
      <c r="J231" s="227">
        <f>ROUND(I231*H231,2)</f>
        <v>0</v>
      </c>
      <c r="K231" s="223" t="s">
        <v>161</v>
      </c>
      <c r="L231" s="228"/>
      <c r="M231" s="229" t="s">
        <v>1</v>
      </c>
      <c r="N231" s="230" t="s">
        <v>44</v>
      </c>
      <c r="O231" s="88"/>
      <c r="P231" s="231">
        <f>O231*H231</f>
        <v>0</v>
      </c>
      <c r="Q231" s="231">
        <v>0</v>
      </c>
      <c r="R231" s="231">
        <f>Q231*H231</f>
        <v>0</v>
      </c>
      <c r="S231" s="231">
        <v>0</v>
      </c>
      <c r="T231" s="232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3" t="s">
        <v>89</v>
      </c>
      <c r="AT231" s="233" t="s">
        <v>157</v>
      </c>
      <c r="AU231" s="233" t="s">
        <v>86</v>
      </c>
      <c r="AY231" s="14" t="s">
        <v>156</v>
      </c>
      <c r="BE231" s="234">
        <f>IF(N231="základní",J231,0)</f>
        <v>0</v>
      </c>
      <c r="BF231" s="234">
        <f>IF(N231="snížená",J231,0)</f>
        <v>0</v>
      </c>
      <c r="BG231" s="234">
        <f>IF(N231="zákl. přenesená",J231,0)</f>
        <v>0</v>
      </c>
      <c r="BH231" s="234">
        <f>IF(N231="sníž. přenesená",J231,0)</f>
        <v>0</v>
      </c>
      <c r="BI231" s="234">
        <f>IF(N231="nulová",J231,0)</f>
        <v>0</v>
      </c>
      <c r="BJ231" s="14" t="s">
        <v>86</v>
      </c>
      <c r="BK231" s="234">
        <f>ROUND(I231*H231,2)</f>
        <v>0</v>
      </c>
      <c r="BL231" s="14" t="s">
        <v>86</v>
      </c>
      <c r="BM231" s="233" t="s">
        <v>1073</v>
      </c>
    </row>
    <row r="232" s="2" customFormat="1" ht="45" customHeight="1">
      <c r="A232" s="35"/>
      <c r="B232" s="36"/>
      <c r="C232" s="235" t="s">
        <v>560</v>
      </c>
      <c r="D232" s="235" t="s">
        <v>214</v>
      </c>
      <c r="E232" s="236" t="s">
        <v>1074</v>
      </c>
      <c r="F232" s="237" t="s">
        <v>377</v>
      </c>
      <c r="G232" s="238" t="s">
        <v>240</v>
      </c>
      <c r="H232" s="239">
        <v>1</v>
      </c>
      <c r="I232" s="240"/>
      <c r="J232" s="241">
        <f>ROUND(I232*H232,2)</f>
        <v>0</v>
      </c>
      <c r="K232" s="237" t="s">
        <v>161</v>
      </c>
      <c r="L232" s="41"/>
      <c r="M232" s="242" t="s">
        <v>1</v>
      </c>
      <c r="N232" s="243" t="s">
        <v>44</v>
      </c>
      <c r="O232" s="88"/>
      <c r="P232" s="231">
        <f>O232*H232</f>
        <v>0</v>
      </c>
      <c r="Q232" s="231">
        <v>0</v>
      </c>
      <c r="R232" s="231">
        <f>Q232*H232</f>
        <v>0</v>
      </c>
      <c r="S232" s="231">
        <v>0</v>
      </c>
      <c r="T232" s="232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3" t="s">
        <v>86</v>
      </c>
      <c r="AT232" s="233" t="s">
        <v>214</v>
      </c>
      <c r="AU232" s="233" t="s">
        <v>86</v>
      </c>
      <c r="AY232" s="14" t="s">
        <v>156</v>
      </c>
      <c r="BE232" s="234">
        <f>IF(N232="základní",J232,0)</f>
        <v>0</v>
      </c>
      <c r="BF232" s="234">
        <f>IF(N232="snížená",J232,0)</f>
        <v>0</v>
      </c>
      <c r="BG232" s="234">
        <f>IF(N232="zákl. přenesená",J232,0)</f>
        <v>0</v>
      </c>
      <c r="BH232" s="234">
        <f>IF(N232="sníž. přenesená",J232,0)</f>
        <v>0</v>
      </c>
      <c r="BI232" s="234">
        <f>IF(N232="nulová",J232,0)</f>
        <v>0</v>
      </c>
      <c r="BJ232" s="14" t="s">
        <v>86</v>
      </c>
      <c r="BK232" s="234">
        <f>ROUND(I232*H232,2)</f>
        <v>0</v>
      </c>
      <c r="BL232" s="14" t="s">
        <v>86</v>
      </c>
      <c r="BM232" s="233" t="s">
        <v>1075</v>
      </c>
    </row>
    <row r="233" s="2" customFormat="1" ht="34.8" customHeight="1">
      <c r="A233" s="35"/>
      <c r="B233" s="36"/>
      <c r="C233" s="221" t="s">
        <v>564</v>
      </c>
      <c r="D233" s="221" t="s">
        <v>157</v>
      </c>
      <c r="E233" s="222" t="s">
        <v>1076</v>
      </c>
      <c r="F233" s="223" t="s">
        <v>381</v>
      </c>
      <c r="G233" s="224" t="s">
        <v>240</v>
      </c>
      <c r="H233" s="225">
        <v>1</v>
      </c>
      <c r="I233" s="226"/>
      <c r="J233" s="227">
        <f>ROUND(I233*H233,2)</f>
        <v>0</v>
      </c>
      <c r="K233" s="223" t="s">
        <v>161</v>
      </c>
      <c r="L233" s="228"/>
      <c r="M233" s="229" t="s">
        <v>1</v>
      </c>
      <c r="N233" s="230" t="s">
        <v>44</v>
      </c>
      <c r="O233" s="88"/>
      <c r="P233" s="231">
        <f>O233*H233</f>
        <v>0</v>
      </c>
      <c r="Q233" s="231">
        <v>0</v>
      </c>
      <c r="R233" s="231">
        <f>Q233*H233</f>
        <v>0</v>
      </c>
      <c r="S233" s="231">
        <v>0</v>
      </c>
      <c r="T233" s="232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3" t="s">
        <v>89</v>
      </c>
      <c r="AT233" s="233" t="s">
        <v>157</v>
      </c>
      <c r="AU233" s="233" t="s">
        <v>86</v>
      </c>
      <c r="AY233" s="14" t="s">
        <v>156</v>
      </c>
      <c r="BE233" s="234">
        <f>IF(N233="základní",J233,0)</f>
        <v>0</v>
      </c>
      <c r="BF233" s="234">
        <f>IF(N233="snížená",J233,0)</f>
        <v>0</v>
      </c>
      <c r="BG233" s="234">
        <f>IF(N233="zákl. přenesená",J233,0)</f>
        <v>0</v>
      </c>
      <c r="BH233" s="234">
        <f>IF(N233="sníž. přenesená",J233,0)</f>
        <v>0</v>
      </c>
      <c r="BI233" s="234">
        <f>IF(N233="nulová",J233,0)</f>
        <v>0</v>
      </c>
      <c r="BJ233" s="14" t="s">
        <v>86</v>
      </c>
      <c r="BK233" s="234">
        <f>ROUND(I233*H233,2)</f>
        <v>0</v>
      </c>
      <c r="BL233" s="14" t="s">
        <v>86</v>
      </c>
      <c r="BM233" s="233" t="s">
        <v>1077</v>
      </c>
    </row>
    <row r="234" s="2" customFormat="1" ht="34.8" customHeight="1">
      <c r="A234" s="35"/>
      <c r="B234" s="36"/>
      <c r="C234" s="221" t="s">
        <v>893</v>
      </c>
      <c r="D234" s="221" t="s">
        <v>157</v>
      </c>
      <c r="E234" s="222" t="s">
        <v>1078</v>
      </c>
      <c r="F234" s="223" t="s">
        <v>385</v>
      </c>
      <c r="G234" s="224" t="s">
        <v>240</v>
      </c>
      <c r="H234" s="225">
        <v>8</v>
      </c>
      <c r="I234" s="226"/>
      <c r="J234" s="227">
        <f>ROUND(I234*H234,2)</f>
        <v>0</v>
      </c>
      <c r="K234" s="223" t="s">
        <v>161</v>
      </c>
      <c r="L234" s="228"/>
      <c r="M234" s="229" t="s">
        <v>1</v>
      </c>
      <c r="N234" s="230" t="s">
        <v>44</v>
      </c>
      <c r="O234" s="88"/>
      <c r="P234" s="231">
        <f>O234*H234</f>
        <v>0</v>
      </c>
      <c r="Q234" s="231">
        <v>0</v>
      </c>
      <c r="R234" s="231">
        <f>Q234*H234</f>
        <v>0</v>
      </c>
      <c r="S234" s="231">
        <v>0</v>
      </c>
      <c r="T234" s="232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3" t="s">
        <v>89</v>
      </c>
      <c r="AT234" s="233" t="s">
        <v>157</v>
      </c>
      <c r="AU234" s="233" t="s">
        <v>86</v>
      </c>
      <c r="AY234" s="14" t="s">
        <v>156</v>
      </c>
      <c r="BE234" s="234">
        <f>IF(N234="základní",J234,0)</f>
        <v>0</v>
      </c>
      <c r="BF234" s="234">
        <f>IF(N234="snížená",J234,0)</f>
        <v>0</v>
      </c>
      <c r="BG234" s="234">
        <f>IF(N234="zákl. přenesená",J234,0)</f>
        <v>0</v>
      </c>
      <c r="BH234" s="234">
        <f>IF(N234="sníž. přenesená",J234,0)</f>
        <v>0</v>
      </c>
      <c r="BI234" s="234">
        <f>IF(N234="nulová",J234,0)</f>
        <v>0</v>
      </c>
      <c r="BJ234" s="14" t="s">
        <v>86</v>
      </c>
      <c r="BK234" s="234">
        <f>ROUND(I234*H234,2)</f>
        <v>0</v>
      </c>
      <c r="BL234" s="14" t="s">
        <v>86</v>
      </c>
      <c r="BM234" s="233" t="s">
        <v>1079</v>
      </c>
    </row>
    <row r="235" s="2" customFormat="1" ht="22.2" customHeight="1">
      <c r="A235" s="35"/>
      <c r="B235" s="36"/>
      <c r="C235" s="235" t="s">
        <v>894</v>
      </c>
      <c r="D235" s="235" t="s">
        <v>214</v>
      </c>
      <c r="E235" s="236" t="s">
        <v>1080</v>
      </c>
      <c r="F235" s="237" t="s">
        <v>389</v>
      </c>
      <c r="G235" s="238" t="s">
        <v>240</v>
      </c>
      <c r="H235" s="239">
        <v>8</v>
      </c>
      <c r="I235" s="240"/>
      <c r="J235" s="241">
        <f>ROUND(I235*H235,2)</f>
        <v>0</v>
      </c>
      <c r="K235" s="237" t="s">
        <v>161</v>
      </c>
      <c r="L235" s="41"/>
      <c r="M235" s="242" t="s">
        <v>1</v>
      </c>
      <c r="N235" s="243" t="s">
        <v>44</v>
      </c>
      <c r="O235" s="88"/>
      <c r="P235" s="231">
        <f>O235*H235</f>
        <v>0</v>
      </c>
      <c r="Q235" s="231">
        <v>0</v>
      </c>
      <c r="R235" s="231">
        <f>Q235*H235</f>
        <v>0</v>
      </c>
      <c r="S235" s="231">
        <v>0</v>
      </c>
      <c r="T235" s="232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3" t="s">
        <v>86</v>
      </c>
      <c r="AT235" s="233" t="s">
        <v>214</v>
      </c>
      <c r="AU235" s="233" t="s">
        <v>86</v>
      </c>
      <c r="AY235" s="14" t="s">
        <v>156</v>
      </c>
      <c r="BE235" s="234">
        <f>IF(N235="základní",J235,0)</f>
        <v>0</v>
      </c>
      <c r="BF235" s="234">
        <f>IF(N235="snížená",J235,0)</f>
        <v>0</v>
      </c>
      <c r="BG235" s="234">
        <f>IF(N235="zákl. přenesená",J235,0)</f>
        <v>0</v>
      </c>
      <c r="BH235" s="234">
        <f>IF(N235="sníž. přenesená",J235,0)</f>
        <v>0</v>
      </c>
      <c r="BI235" s="234">
        <f>IF(N235="nulová",J235,0)</f>
        <v>0</v>
      </c>
      <c r="BJ235" s="14" t="s">
        <v>86</v>
      </c>
      <c r="BK235" s="234">
        <f>ROUND(I235*H235,2)</f>
        <v>0</v>
      </c>
      <c r="BL235" s="14" t="s">
        <v>86</v>
      </c>
      <c r="BM235" s="233" t="s">
        <v>1081</v>
      </c>
    </row>
    <row r="236" s="2" customFormat="1" ht="13.8" customHeight="1">
      <c r="A236" s="35"/>
      <c r="B236" s="36"/>
      <c r="C236" s="235" t="s">
        <v>895</v>
      </c>
      <c r="D236" s="235" t="s">
        <v>214</v>
      </c>
      <c r="E236" s="236" t="s">
        <v>1082</v>
      </c>
      <c r="F236" s="237" t="s">
        <v>393</v>
      </c>
      <c r="G236" s="238" t="s">
        <v>240</v>
      </c>
      <c r="H236" s="239">
        <v>1</v>
      </c>
      <c r="I236" s="240"/>
      <c r="J236" s="241">
        <f>ROUND(I236*H236,2)</f>
        <v>0</v>
      </c>
      <c r="K236" s="237" t="s">
        <v>161</v>
      </c>
      <c r="L236" s="41"/>
      <c r="M236" s="242" t="s">
        <v>1</v>
      </c>
      <c r="N236" s="243" t="s">
        <v>44</v>
      </c>
      <c r="O236" s="88"/>
      <c r="P236" s="231">
        <f>O236*H236</f>
        <v>0</v>
      </c>
      <c r="Q236" s="231">
        <v>0</v>
      </c>
      <c r="R236" s="231">
        <f>Q236*H236</f>
        <v>0</v>
      </c>
      <c r="S236" s="231">
        <v>0</v>
      </c>
      <c r="T236" s="232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3" t="s">
        <v>86</v>
      </c>
      <c r="AT236" s="233" t="s">
        <v>214</v>
      </c>
      <c r="AU236" s="233" t="s">
        <v>86</v>
      </c>
      <c r="AY236" s="14" t="s">
        <v>156</v>
      </c>
      <c r="BE236" s="234">
        <f>IF(N236="základní",J236,0)</f>
        <v>0</v>
      </c>
      <c r="BF236" s="234">
        <f>IF(N236="snížená",J236,0)</f>
        <v>0</v>
      </c>
      <c r="BG236" s="234">
        <f>IF(N236="zákl. přenesená",J236,0)</f>
        <v>0</v>
      </c>
      <c r="BH236" s="234">
        <f>IF(N236="sníž. přenesená",J236,0)</f>
        <v>0</v>
      </c>
      <c r="BI236" s="234">
        <f>IF(N236="nulová",J236,0)</f>
        <v>0</v>
      </c>
      <c r="BJ236" s="14" t="s">
        <v>86</v>
      </c>
      <c r="BK236" s="234">
        <f>ROUND(I236*H236,2)</f>
        <v>0</v>
      </c>
      <c r="BL236" s="14" t="s">
        <v>86</v>
      </c>
      <c r="BM236" s="233" t="s">
        <v>1083</v>
      </c>
    </row>
    <row r="237" s="2" customFormat="1" ht="22.2" customHeight="1">
      <c r="A237" s="35"/>
      <c r="B237" s="36"/>
      <c r="C237" s="221" t="s">
        <v>574</v>
      </c>
      <c r="D237" s="221" t="s">
        <v>157</v>
      </c>
      <c r="E237" s="222" t="s">
        <v>1084</v>
      </c>
      <c r="F237" s="223" t="s">
        <v>397</v>
      </c>
      <c r="G237" s="224" t="s">
        <v>240</v>
      </c>
      <c r="H237" s="225">
        <v>8</v>
      </c>
      <c r="I237" s="226"/>
      <c r="J237" s="227">
        <f>ROUND(I237*H237,2)</f>
        <v>0</v>
      </c>
      <c r="K237" s="223" t="s">
        <v>161</v>
      </c>
      <c r="L237" s="228"/>
      <c r="M237" s="229" t="s">
        <v>1</v>
      </c>
      <c r="N237" s="230" t="s">
        <v>44</v>
      </c>
      <c r="O237" s="88"/>
      <c r="P237" s="231">
        <f>O237*H237</f>
        <v>0</v>
      </c>
      <c r="Q237" s="231">
        <v>0</v>
      </c>
      <c r="R237" s="231">
        <f>Q237*H237</f>
        <v>0</v>
      </c>
      <c r="S237" s="231">
        <v>0</v>
      </c>
      <c r="T237" s="232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3" t="s">
        <v>89</v>
      </c>
      <c r="AT237" s="233" t="s">
        <v>157</v>
      </c>
      <c r="AU237" s="233" t="s">
        <v>86</v>
      </c>
      <c r="AY237" s="14" t="s">
        <v>156</v>
      </c>
      <c r="BE237" s="234">
        <f>IF(N237="základní",J237,0)</f>
        <v>0</v>
      </c>
      <c r="BF237" s="234">
        <f>IF(N237="snížená",J237,0)</f>
        <v>0</v>
      </c>
      <c r="BG237" s="234">
        <f>IF(N237="zákl. přenesená",J237,0)</f>
        <v>0</v>
      </c>
      <c r="BH237" s="234">
        <f>IF(N237="sníž. přenesená",J237,0)</f>
        <v>0</v>
      </c>
      <c r="BI237" s="234">
        <f>IF(N237="nulová",J237,0)</f>
        <v>0</v>
      </c>
      <c r="BJ237" s="14" t="s">
        <v>86</v>
      </c>
      <c r="BK237" s="234">
        <f>ROUND(I237*H237,2)</f>
        <v>0</v>
      </c>
      <c r="BL237" s="14" t="s">
        <v>86</v>
      </c>
      <c r="BM237" s="233" t="s">
        <v>1085</v>
      </c>
    </row>
    <row r="238" s="2" customFormat="1" ht="13.8" customHeight="1">
      <c r="A238" s="35"/>
      <c r="B238" s="36"/>
      <c r="C238" s="221" t="s">
        <v>578</v>
      </c>
      <c r="D238" s="221" t="s">
        <v>157</v>
      </c>
      <c r="E238" s="222" t="s">
        <v>1086</v>
      </c>
      <c r="F238" s="223" t="s">
        <v>401</v>
      </c>
      <c r="G238" s="224" t="s">
        <v>240</v>
      </c>
      <c r="H238" s="225">
        <v>1</v>
      </c>
      <c r="I238" s="226"/>
      <c r="J238" s="227">
        <f>ROUND(I238*H238,2)</f>
        <v>0</v>
      </c>
      <c r="K238" s="223" t="s">
        <v>161</v>
      </c>
      <c r="L238" s="228"/>
      <c r="M238" s="229" t="s">
        <v>1</v>
      </c>
      <c r="N238" s="230" t="s">
        <v>44</v>
      </c>
      <c r="O238" s="88"/>
      <c r="P238" s="231">
        <f>O238*H238</f>
        <v>0</v>
      </c>
      <c r="Q238" s="231">
        <v>0</v>
      </c>
      <c r="R238" s="231">
        <f>Q238*H238</f>
        <v>0</v>
      </c>
      <c r="S238" s="231">
        <v>0</v>
      </c>
      <c r="T238" s="232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3" t="s">
        <v>89</v>
      </c>
      <c r="AT238" s="233" t="s">
        <v>157</v>
      </c>
      <c r="AU238" s="233" t="s">
        <v>86</v>
      </c>
      <c r="AY238" s="14" t="s">
        <v>156</v>
      </c>
      <c r="BE238" s="234">
        <f>IF(N238="základní",J238,0)</f>
        <v>0</v>
      </c>
      <c r="BF238" s="234">
        <f>IF(N238="snížená",J238,0)</f>
        <v>0</v>
      </c>
      <c r="BG238" s="234">
        <f>IF(N238="zákl. přenesená",J238,0)</f>
        <v>0</v>
      </c>
      <c r="BH238" s="234">
        <f>IF(N238="sníž. přenesená",J238,0)</f>
        <v>0</v>
      </c>
      <c r="BI238" s="234">
        <f>IF(N238="nulová",J238,0)</f>
        <v>0</v>
      </c>
      <c r="BJ238" s="14" t="s">
        <v>86</v>
      </c>
      <c r="BK238" s="234">
        <f>ROUND(I238*H238,2)</f>
        <v>0</v>
      </c>
      <c r="BL238" s="14" t="s">
        <v>86</v>
      </c>
      <c r="BM238" s="233" t="s">
        <v>1087</v>
      </c>
    </row>
    <row r="239" s="12" customFormat="1" ht="25.92" customHeight="1">
      <c r="A239" s="12"/>
      <c r="B239" s="207"/>
      <c r="C239" s="208"/>
      <c r="D239" s="209" t="s">
        <v>78</v>
      </c>
      <c r="E239" s="210" t="s">
        <v>474</v>
      </c>
      <c r="F239" s="210" t="s">
        <v>1088</v>
      </c>
      <c r="G239" s="208"/>
      <c r="H239" s="208"/>
      <c r="I239" s="211"/>
      <c r="J239" s="212">
        <f>BK239</f>
        <v>0</v>
      </c>
      <c r="K239" s="208"/>
      <c r="L239" s="213"/>
      <c r="M239" s="214"/>
      <c r="N239" s="215"/>
      <c r="O239" s="215"/>
      <c r="P239" s="216">
        <f>SUM(P240:P256)</f>
        <v>0</v>
      </c>
      <c r="Q239" s="215"/>
      <c r="R239" s="216">
        <f>SUM(R240:R256)</f>
        <v>0</v>
      </c>
      <c r="S239" s="215"/>
      <c r="T239" s="217">
        <f>SUM(T240:T256)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8" t="s">
        <v>86</v>
      </c>
      <c r="AT239" s="219" t="s">
        <v>78</v>
      </c>
      <c r="AU239" s="219" t="s">
        <v>79</v>
      </c>
      <c r="AY239" s="218" t="s">
        <v>156</v>
      </c>
      <c r="BK239" s="220">
        <f>SUM(BK240:BK256)</f>
        <v>0</v>
      </c>
    </row>
    <row r="240" s="2" customFormat="1" ht="34.8" customHeight="1">
      <c r="A240" s="35"/>
      <c r="B240" s="36"/>
      <c r="C240" s="235" t="s">
        <v>896</v>
      </c>
      <c r="D240" s="235" t="s">
        <v>214</v>
      </c>
      <c r="E240" s="236" t="s">
        <v>477</v>
      </c>
      <c r="F240" s="237" t="s">
        <v>478</v>
      </c>
      <c r="G240" s="238" t="s">
        <v>240</v>
      </c>
      <c r="H240" s="239">
        <v>2</v>
      </c>
      <c r="I240" s="240"/>
      <c r="J240" s="241">
        <f>ROUND(I240*H240,2)</f>
        <v>0</v>
      </c>
      <c r="K240" s="237" t="s">
        <v>161</v>
      </c>
      <c r="L240" s="41"/>
      <c r="M240" s="242" t="s">
        <v>1</v>
      </c>
      <c r="N240" s="243" t="s">
        <v>44</v>
      </c>
      <c r="O240" s="88"/>
      <c r="P240" s="231">
        <f>O240*H240</f>
        <v>0</v>
      </c>
      <c r="Q240" s="231">
        <v>0</v>
      </c>
      <c r="R240" s="231">
        <f>Q240*H240</f>
        <v>0</v>
      </c>
      <c r="S240" s="231">
        <v>0</v>
      </c>
      <c r="T240" s="232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3" t="s">
        <v>285</v>
      </c>
      <c r="AT240" s="233" t="s">
        <v>214</v>
      </c>
      <c r="AU240" s="233" t="s">
        <v>86</v>
      </c>
      <c r="AY240" s="14" t="s">
        <v>156</v>
      </c>
      <c r="BE240" s="234">
        <f>IF(N240="základní",J240,0)</f>
        <v>0</v>
      </c>
      <c r="BF240" s="234">
        <f>IF(N240="snížená",J240,0)</f>
        <v>0</v>
      </c>
      <c r="BG240" s="234">
        <f>IF(N240="zákl. přenesená",J240,0)</f>
        <v>0</v>
      </c>
      <c r="BH240" s="234">
        <f>IF(N240="sníž. přenesená",J240,0)</f>
        <v>0</v>
      </c>
      <c r="BI240" s="234">
        <f>IF(N240="nulová",J240,0)</f>
        <v>0</v>
      </c>
      <c r="BJ240" s="14" t="s">
        <v>86</v>
      </c>
      <c r="BK240" s="234">
        <f>ROUND(I240*H240,2)</f>
        <v>0</v>
      </c>
      <c r="BL240" s="14" t="s">
        <v>285</v>
      </c>
      <c r="BM240" s="233" t="s">
        <v>1089</v>
      </c>
    </row>
    <row r="241" s="2" customFormat="1" ht="13.8" customHeight="1">
      <c r="A241" s="35"/>
      <c r="B241" s="36"/>
      <c r="C241" s="221" t="s">
        <v>897</v>
      </c>
      <c r="D241" s="221" t="s">
        <v>157</v>
      </c>
      <c r="E241" s="222" t="s">
        <v>1090</v>
      </c>
      <c r="F241" s="223" t="s">
        <v>1091</v>
      </c>
      <c r="G241" s="224" t="s">
        <v>240</v>
      </c>
      <c r="H241" s="225">
        <v>48</v>
      </c>
      <c r="I241" s="226"/>
      <c r="J241" s="227">
        <f>ROUND(I241*H241,2)</f>
        <v>0</v>
      </c>
      <c r="K241" s="223" t="s">
        <v>161</v>
      </c>
      <c r="L241" s="228"/>
      <c r="M241" s="229" t="s">
        <v>1</v>
      </c>
      <c r="N241" s="230" t="s">
        <v>44</v>
      </c>
      <c r="O241" s="88"/>
      <c r="P241" s="231">
        <f>O241*H241</f>
        <v>0</v>
      </c>
      <c r="Q241" s="231">
        <v>0</v>
      </c>
      <c r="R241" s="231">
        <f>Q241*H241</f>
        <v>0</v>
      </c>
      <c r="S241" s="231">
        <v>0</v>
      </c>
      <c r="T241" s="232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3" t="s">
        <v>89</v>
      </c>
      <c r="AT241" s="233" t="s">
        <v>157</v>
      </c>
      <c r="AU241" s="233" t="s">
        <v>86</v>
      </c>
      <c r="AY241" s="14" t="s">
        <v>156</v>
      </c>
      <c r="BE241" s="234">
        <f>IF(N241="základní",J241,0)</f>
        <v>0</v>
      </c>
      <c r="BF241" s="234">
        <f>IF(N241="snížená",J241,0)</f>
        <v>0</v>
      </c>
      <c r="BG241" s="234">
        <f>IF(N241="zákl. přenesená",J241,0)</f>
        <v>0</v>
      </c>
      <c r="BH241" s="234">
        <f>IF(N241="sníž. přenesená",J241,0)</f>
        <v>0</v>
      </c>
      <c r="BI241" s="234">
        <f>IF(N241="nulová",J241,0)</f>
        <v>0</v>
      </c>
      <c r="BJ241" s="14" t="s">
        <v>86</v>
      </c>
      <c r="BK241" s="234">
        <f>ROUND(I241*H241,2)</f>
        <v>0</v>
      </c>
      <c r="BL241" s="14" t="s">
        <v>86</v>
      </c>
      <c r="BM241" s="233" t="s">
        <v>1092</v>
      </c>
    </row>
    <row r="242" s="2" customFormat="1" ht="13.8" customHeight="1">
      <c r="A242" s="35"/>
      <c r="B242" s="36"/>
      <c r="C242" s="221" t="s">
        <v>898</v>
      </c>
      <c r="D242" s="221" t="s">
        <v>157</v>
      </c>
      <c r="E242" s="222" t="s">
        <v>1093</v>
      </c>
      <c r="F242" s="223" t="s">
        <v>1094</v>
      </c>
      <c r="G242" s="224" t="s">
        <v>240</v>
      </c>
      <c r="H242" s="225">
        <v>12</v>
      </c>
      <c r="I242" s="226"/>
      <c r="J242" s="227">
        <f>ROUND(I242*H242,2)</f>
        <v>0</v>
      </c>
      <c r="K242" s="223" t="s">
        <v>161</v>
      </c>
      <c r="L242" s="228"/>
      <c r="M242" s="229" t="s">
        <v>1</v>
      </c>
      <c r="N242" s="230" t="s">
        <v>44</v>
      </c>
      <c r="O242" s="88"/>
      <c r="P242" s="231">
        <f>O242*H242</f>
        <v>0</v>
      </c>
      <c r="Q242" s="231">
        <v>0</v>
      </c>
      <c r="R242" s="231">
        <f>Q242*H242</f>
        <v>0</v>
      </c>
      <c r="S242" s="231">
        <v>0</v>
      </c>
      <c r="T242" s="232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3" t="s">
        <v>89</v>
      </c>
      <c r="AT242" s="233" t="s">
        <v>157</v>
      </c>
      <c r="AU242" s="233" t="s">
        <v>86</v>
      </c>
      <c r="AY242" s="14" t="s">
        <v>156</v>
      </c>
      <c r="BE242" s="234">
        <f>IF(N242="základní",J242,0)</f>
        <v>0</v>
      </c>
      <c r="BF242" s="234">
        <f>IF(N242="snížená",J242,0)</f>
        <v>0</v>
      </c>
      <c r="BG242" s="234">
        <f>IF(N242="zákl. přenesená",J242,0)</f>
        <v>0</v>
      </c>
      <c r="BH242" s="234">
        <f>IF(N242="sníž. přenesená",J242,0)</f>
        <v>0</v>
      </c>
      <c r="BI242" s="234">
        <f>IF(N242="nulová",J242,0)</f>
        <v>0</v>
      </c>
      <c r="BJ242" s="14" t="s">
        <v>86</v>
      </c>
      <c r="BK242" s="234">
        <f>ROUND(I242*H242,2)</f>
        <v>0</v>
      </c>
      <c r="BL242" s="14" t="s">
        <v>86</v>
      </c>
      <c r="BM242" s="233" t="s">
        <v>1095</v>
      </c>
    </row>
    <row r="243" s="2" customFormat="1" ht="13.8" customHeight="1">
      <c r="A243" s="35"/>
      <c r="B243" s="36"/>
      <c r="C243" s="221" t="s">
        <v>582</v>
      </c>
      <c r="D243" s="221" t="s">
        <v>157</v>
      </c>
      <c r="E243" s="222" t="s">
        <v>1096</v>
      </c>
      <c r="F243" s="223" t="s">
        <v>1097</v>
      </c>
      <c r="G243" s="224" t="s">
        <v>240</v>
      </c>
      <c r="H243" s="225">
        <v>6</v>
      </c>
      <c r="I243" s="226"/>
      <c r="J243" s="227">
        <f>ROUND(I243*H243,2)</f>
        <v>0</v>
      </c>
      <c r="K243" s="223" t="s">
        <v>161</v>
      </c>
      <c r="L243" s="228"/>
      <c r="M243" s="229" t="s">
        <v>1</v>
      </c>
      <c r="N243" s="230" t="s">
        <v>44</v>
      </c>
      <c r="O243" s="88"/>
      <c r="P243" s="231">
        <f>O243*H243</f>
        <v>0</v>
      </c>
      <c r="Q243" s="231">
        <v>0</v>
      </c>
      <c r="R243" s="231">
        <f>Q243*H243</f>
        <v>0</v>
      </c>
      <c r="S243" s="231">
        <v>0</v>
      </c>
      <c r="T243" s="232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3" t="s">
        <v>89</v>
      </c>
      <c r="AT243" s="233" t="s">
        <v>157</v>
      </c>
      <c r="AU243" s="233" t="s">
        <v>86</v>
      </c>
      <c r="AY243" s="14" t="s">
        <v>156</v>
      </c>
      <c r="BE243" s="234">
        <f>IF(N243="základní",J243,0)</f>
        <v>0</v>
      </c>
      <c r="BF243" s="234">
        <f>IF(N243="snížená",J243,0)</f>
        <v>0</v>
      </c>
      <c r="BG243" s="234">
        <f>IF(N243="zákl. přenesená",J243,0)</f>
        <v>0</v>
      </c>
      <c r="BH243" s="234">
        <f>IF(N243="sníž. přenesená",J243,0)</f>
        <v>0</v>
      </c>
      <c r="BI243" s="234">
        <f>IF(N243="nulová",J243,0)</f>
        <v>0</v>
      </c>
      <c r="BJ243" s="14" t="s">
        <v>86</v>
      </c>
      <c r="BK243" s="234">
        <f>ROUND(I243*H243,2)</f>
        <v>0</v>
      </c>
      <c r="BL243" s="14" t="s">
        <v>86</v>
      </c>
      <c r="BM243" s="233" t="s">
        <v>1098</v>
      </c>
    </row>
    <row r="244" s="2" customFormat="1" ht="22.2" customHeight="1">
      <c r="A244" s="35"/>
      <c r="B244" s="36"/>
      <c r="C244" s="221" t="s">
        <v>586</v>
      </c>
      <c r="D244" s="221" t="s">
        <v>157</v>
      </c>
      <c r="E244" s="222" t="s">
        <v>1099</v>
      </c>
      <c r="F244" s="223" t="s">
        <v>1100</v>
      </c>
      <c r="G244" s="224" t="s">
        <v>240</v>
      </c>
      <c r="H244" s="225">
        <v>4</v>
      </c>
      <c r="I244" s="226"/>
      <c r="J244" s="227">
        <f>ROUND(I244*H244,2)</f>
        <v>0</v>
      </c>
      <c r="K244" s="223" t="s">
        <v>161</v>
      </c>
      <c r="L244" s="228"/>
      <c r="M244" s="229" t="s">
        <v>1</v>
      </c>
      <c r="N244" s="230" t="s">
        <v>44</v>
      </c>
      <c r="O244" s="88"/>
      <c r="P244" s="231">
        <f>O244*H244</f>
        <v>0</v>
      </c>
      <c r="Q244" s="231">
        <v>0</v>
      </c>
      <c r="R244" s="231">
        <f>Q244*H244</f>
        <v>0</v>
      </c>
      <c r="S244" s="231">
        <v>0</v>
      </c>
      <c r="T244" s="232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3" t="s">
        <v>664</v>
      </c>
      <c r="AT244" s="233" t="s">
        <v>157</v>
      </c>
      <c r="AU244" s="233" t="s">
        <v>86</v>
      </c>
      <c r="AY244" s="14" t="s">
        <v>156</v>
      </c>
      <c r="BE244" s="234">
        <f>IF(N244="základní",J244,0)</f>
        <v>0</v>
      </c>
      <c r="BF244" s="234">
        <f>IF(N244="snížená",J244,0)</f>
        <v>0</v>
      </c>
      <c r="BG244" s="234">
        <f>IF(N244="zákl. přenesená",J244,0)</f>
        <v>0</v>
      </c>
      <c r="BH244" s="234">
        <f>IF(N244="sníž. přenesená",J244,0)</f>
        <v>0</v>
      </c>
      <c r="BI244" s="234">
        <f>IF(N244="nulová",J244,0)</f>
        <v>0</v>
      </c>
      <c r="BJ244" s="14" t="s">
        <v>86</v>
      </c>
      <c r="BK244" s="234">
        <f>ROUND(I244*H244,2)</f>
        <v>0</v>
      </c>
      <c r="BL244" s="14" t="s">
        <v>664</v>
      </c>
      <c r="BM244" s="233" t="s">
        <v>1101</v>
      </c>
    </row>
    <row r="245" s="2" customFormat="1" ht="22.2" customHeight="1">
      <c r="A245" s="35"/>
      <c r="B245" s="36"/>
      <c r="C245" s="221" t="s">
        <v>590</v>
      </c>
      <c r="D245" s="221" t="s">
        <v>157</v>
      </c>
      <c r="E245" s="222" t="s">
        <v>1102</v>
      </c>
      <c r="F245" s="223" t="s">
        <v>1103</v>
      </c>
      <c r="G245" s="224" t="s">
        <v>240</v>
      </c>
      <c r="H245" s="225">
        <v>2</v>
      </c>
      <c r="I245" s="226"/>
      <c r="J245" s="227">
        <f>ROUND(I245*H245,2)</f>
        <v>0</v>
      </c>
      <c r="K245" s="223" t="s">
        <v>161</v>
      </c>
      <c r="L245" s="228"/>
      <c r="M245" s="229" t="s">
        <v>1</v>
      </c>
      <c r="N245" s="230" t="s">
        <v>44</v>
      </c>
      <c r="O245" s="88"/>
      <c r="P245" s="231">
        <f>O245*H245</f>
        <v>0</v>
      </c>
      <c r="Q245" s="231">
        <v>0</v>
      </c>
      <c r="R245" s="231">
        <f>Q245*H245</f>
        <v>0</v>
      </c>
      <c r="S245" s="231">
        <v>0</v>
      </c>
      <c r="T245" s="232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3" t="s">
        <v>664</v>
      </c>
      <c r="AT245" s="233" t="s">
        <v>157</v>
      </c>
      <c r="AU245" s="233" t="s">
        <v>86</v>
      </c>
      <c r="AY245" s="14" t="s">
        <v>156</v>
      </c>
      <c r="BE245" s="234">
        <f>IF(N245="základní",J245,0)</f>
        <v>0</v>
      </c>
      <c r="BF245" s="234">
        <f>IF(N245="snížená",J245,0)</f>
        <v>0</v>
      </c>
      <c r="BG245" s="234">
        <f>IF(N245="zákl. přenesená",J245,0)</f>
        <v>0</v>
      </c>
      <c r="BH245" s="234">
        <f>IF(N245="sníž. přenesená",J245,0)</f>
        <v>0</v>
      </c>
      <c r="BI245" s="234">
        <f>IF(N245="nulová",J245,0)</f>
        <v>0</v>
      </c>
      <c r="BJ245" s="14" t="s">
        <v>86</v>
      </c>
      <c r="BK245" s="234">
        <f>ROUND(I245*H245,2)</f>
        <v>0</v>
      </c>
      <c r="BL245" s="14" t="s">
        <v>664</v>
      </c>
      <c r="BM245" s="233" t="s">
        <v>1104</v>
      </c>
    </row>
    <row r="246" s="2" customFormat="1" ht="22.2" customHeight="1">
      <c r="A246" s="35"/>
      <c r="B246" s="36"/>
      <c r="C246" s="221" t="s">
        <v>594</v>
      </c>
      <c r="D246" s="221" t="s">
        <v>157</v>
      </c>
      <c r="E246" s="222" t="s">
        <v>1105</v>
      </c>
      <c r="F246" s="223" t="s">
        <v>1106</v>
      </c>
      <c r="G246" s="224" t="s">
        <v>240</v>
      </c>
      <c r="H246" s="225">
        <v>6</v>
      </c>
      <c r="I246" s="226"/>
      <c r="J246" s="227">
        <f>ROUND(I246*H246,2)</f>
        <v>0</v>
      </c>
      <c r="K246" s="223" t="s">
        <v>161</v>
      </c>
      <c r="L246" s="228"/>
      <c r="M246" s="229" t="s">
        <v>1</v>
      </c>
      <c r="N246" s="230" t="s">
        <v>44</v>
      </c>
      <c r="O246" s="88"/>
      <c r="P246" s="231">
        <f>O246*H246</f>
        <v>0</v>
      </c>
      <c r="Q246" s="231">
        <v>0</v>
      </c>
      <c r="R246" s="231">
        <f>Q246*H246</f>
        <v>0</v>
      </c>
      <c r="S246" s="231">
        <v>0</v>
      </c>
      <c r="T246" s="232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3" t="s">
        <v>89</v>
      </c>
      <c r="AT246" s="233" t="s">
        <v>157</v>
      </c>
      <c r="AU246" s="233" t="s">
        <v>86</v>
      </c>
      <c r="AY246" s="14" t="s">
        <v>156</v>
      </c>
      <c r="BE246" s="234">
        <f>IF(N246="základní",J246,0)</f>
        <v>0</v>
      </c>
      <c r="BF246" s="234">
        <f>IF(N246="snížená",J246,0)</f>
        <v>0</v>
      </c>
      <c r="BG246" s="234">
        <f>IF(N246="zákl. přenesená",J246,0)</f>
        <v>0</v>
      </c>
      <c r="BH246" s="234">
        <f>IF(N246="sníž. přenesená",J246,0)</f>
        <v>0</v>
      </c>
      <c r="BI246" s="234">
        <f>IF(N246="nulová",J246,0)</f>
        <v>0</v>
      </c>
      <c r="BJ246" s="14" t="s">
        <v>86</v>
      </c>
      <c r="BK246" s="234">
        <f>ROUND(I246*H246,2)</f>
        <v>0</v>
      </c>
      <c r="BL246" s="14" t="s">
        <v>86</v>
      </c>
      <c r="BM246" s="233" t="s">
        <v>1107</v>
      </c>
    </row>
    <row r="247" s="2" customFormat="1" ht="13.8" customHeight="1">
      <c r="A247" s="35"/>
      <c r="B247" s="36"/>
      <c r="C247" s="221" t="s">
        <v>900</v>
      </c>
      <c r="D247" s="221" t="s">
        <v>157</v>
      </c>
      <c r="E247" s="222" t="s">
        <v>501</v>
      </c>
      <c r="F247" s="223" t="s">
        <v>502</v>
      </c>
      <c r="G247" s="224" t="s">
        <v>240</v>
      </c>
      <c r="H247" s="225">
        <v>2</v>
      </c>
      <c r="I247" s="226"/>
      <c r="J247" s="227">
        <f>ROUND(I247*H247,2)</f>
        <v>0</v>
      </c>
      <c r="K247" s="223" t="s">
        <v>161</v>
      </c>
      <c r="L247" s="228"/>
      <c r="M247" s="229" t="s">
        <v>1</v>
      </c>
      <c r="N247" s="230" t="s">
        <v>44</v>
      </c>
      <c r="O247" s="88"/>
      <c r="P247" s="231">
        <f>O247*H247</f>
        <v>0</v>
      </c>
      <c r="Q247" s="231">
        <v>0</v>
      </c>
      <c r="R247" s="231">
        <f>Q247*H247</f>
        <v>0</v>
      </c>
      <c r="S247" s="231">
        <v>0</v>
      </c>
      <c r="T247" s="232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3" t="s">
        <v>89</v>
      </c>
      <c r="AT247" s="233" t="s">
        <v>157</v>
      </c>
      <c r="AU247" s="233" t="s">
        <v>86</v>
      </c>
      <c r="AY247" s="14" t="s">
        <v>156</v>
      </c>
      <c r="BE247" s="234">
        <f>IF(N247="základní",J247,0)</f>
        <v>0</v>
      </c>
      <c r="BF247" s="234">
        <f>IF(N247="snížená",J247,0)</f>
        <v>0</v>
      </c>
      <c r="BG247" s="234">
        <f>IF(N247="zákl. přenesená",J247,0)</f>
        <v>0</v>
      </c>
      <c r="BH247" s="234">
        <f>IF(N247="sníž. přenesená",J247,0)</f>
        <v>0</v>
      </c>
      <c r="BI247" s="234">
        <f>IF(N247="nulová",J247,0)</f>
        <v>0</v>
      </c>
      <c r="BJ247" s="14" t="s">
        <v>86</v>
      </c>
      <c r="BK247" s="234">
        <f>ROUND(I247*H247,2)</f>
        <v>0</v>
      </c>
      <c r="BL247" s="14" t="s">
        <v>86</v>
      </c>
      <c r="BM247" s="233" t="s">
        <v>1108</v>
      </c>
    </row>
    <row r="248" s="2" customFormat="1" ht="22.2" customHeight="1">
      <c r="A248" s="35"/>
      <c r="B248" s="36"/>
      <c r="C248" s="221" t="s">
        <v>598</v>
      </c>
      <c r="D248" s="221" t="s">
        <v>157</v>
      </c>
      <c r="E248" s="222" t="s">
        <v>505</v>
      </c>
      <c r="F248" s="223" t="s">
        <v>506</v>
      </c>
      <c r="G248" s="224" t="s">
        <v>240</v>
      </c>
      <c r="H248" s="225">
        <v>18</v>
      </c>
      <c r="I248" s="226"/>
      <c r="J248" s="227">
        <f>ROUND(I248*H248,2)</f>
        <v>0</v>
      </c>
      <c r="K248" s="223" t="s">
        <v>161</v>
      </c>
      <c r="L248" s="228"/>
      <c r="M248" s="229" t="s">
        <v>1</v>
      </c>
      <c r="N248" s="230" t="s">
        <v>44</v>
      </c>
      <c r="O248" s="88"/>
      <c r="P248" s="231">
        <f>O248*H248</f>
        <v>0</v>
      </c>
      <c r="Q248" s="231">
        <v>0</v>
      </c>
      <c r="R248" s="231">
        <f>Q248*H248</f>
        <v>0</v>
      </c>
      <c r="S248" s="231">
        <v>0</v>
      </c>
      <c r="T248" s="232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3" t="s">
        <v>89</v>
      </c>
      <c r="AT248" s="233" t="s">
        <v>157</v>
      </c>
      <c r="AU248" s="233" t="s">
        <v>86</v>
      </c>
      <c r="AY248" s="14" t="s">
        <v>156</v>
      </c>
      <c r="BE248" s="234">
        <f>IF(N248="základní",J248,0)</f>
        <v>0</v>
      </c>
      <c r="BF248" s="234">
        <f>IF(N248="snížená",J248,0)</f>
        <v>0</v>
      </c>
      <c r="BG248" s="234">
        <f>IF(N248="zákl. přenesená",J248,0)</f>
        <v>0</v>
      </c>
      <c r="BH248" s="234">
        <f>IF(N248="sníž. přenesená",J248,0)</f>
        <v>0</v>
      </c>
      <c r="BI248" s="234">
        <f>IF(N248="nulová",J248,0)</f>
        <v>0</v>
      </c>
      <c r="BJ248" s="14" t="s">
        <v>86</v>
      </c>
      <c r="BK248" s="234">
        <f>ROUND(I248*H248,2)</f>
        <v>0</v>
      </c>
      <c r="BL248" s="14" t="s">
        <v>86</v>
      </c>
      <c r="BM248" s="233" t="s">
        <v>1109</v>
      </c>
    </row>
    <row r="249" s="2" customFormat="1" ht="13.8" customHeight="1">
      <c r="A249" s="35"/>
      <c r="B249" s="36"/>
      <c r="C249" s="221" t="s">
        <v>602</v>
      </c>
      <c r="D249" s="221" t="s">
        <v>157</v>
      </c>
      <c r="E249" s="222" t="s">
        <v>509</v>
      </c>
      <c r="F249" s="223" t="s">
        <v>510</v>
      </c>
      <c r="G249" s="224" t="s">
        <v>240</v>
      </c>
      <c r="H249" s="225">
        <v>2</v>
      </c>
      <c r="I249" s="226"/>
      <c r="J249" s="227">
        <f>ROUND(I249*H249,2)</f>
        <v>0</v>
      </c>
      <c r="K249" s="223" t="s">
        <v>161</v>
      </c>
      <c r="L249" s="228"/>
      <c r="M249" s="229" t="s">
        <v>1</v>
      </c>
      <c r="N249" s="230" t="s">
        <v>44</v>
      </c>
      <c r="O249" s="88"/>
      <c r="P249" s="231">
        <f>O249*H249</f>
        <v>0</v>
      </c>
      <c r="Q249" s="231">
        <v>0</v>
      </c>
      <c r="R249" s="231">
        <f>Q249*H249</f>
        <v>0</v>
      </c>
      <c r="S249" s="231">
        <v>0</v>
      </c>
      <c r="T249" s="232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3" t="s">
        <v>308</v>
      </c>
      <c r="AT249" s="233" t="s">
        <v>157</v>
      </c>
      <c r="AU249" s="233" t="s">
        <v>86</v>
      </c>
      <c r="AY249" s="14" t="s">
        <v>156</v>
      </c>
      <c r="BE249" s="234">
        <f>IF(N249="základní",J249,0)</f>
        <v>0</v>
      </c>
      <c r="BF249" s="234">
        <f>IF(N249="snížená",J249,0)</f>
        <v>0</v>
      </c>
      <c r="BG249" s="234">
        <f>IF(N249="zákl. přenesená",J249,0)</f>
        <v>0</v>
      </c>
      <c r="BH249" s="234">
        <f>IF(N249="sníž. přenesená",J249,0)</f>
        <v>0</v>
      </c>
      <c r="BI249" s="234">
        <f>IF(N249="nulová",J249,0)</f>
        <v>0</v>
      </c>
      <c r="BJ249" s="14" t="s">
        <v>86</v>
      </c>
      <c r="BK249" s="234">
        <f>ROUND(I249*H249,2)</f>
        <v>0</v>
      </c>
      <c r="BL249" s="14" t="s">
        <v>285</v>
      </c>
      <c r="BM249" s="233" t="s">
        <v>1110</v>
      </c>
    </row>
    <row r="250" s="2" customFormat="1" ht="45" customHeight="1">
      <c r="A250" s="35"/>
      <c r="B250" s="36"/>
      <c r="C250" s="221" t="s">
        <v>608</v>
      </c>
      <c r="D250" s="221" t="s">
        <v>157</v>
      </c>
      <c r="E250" s="222" t="s">
        <v>513</v>
      </c>
      <c r="F250" s="223" t="s">
        <v>514</v>
      </c>
      <c r="G250" s="224" t="s">
        <v>240</v>
      </c>
      <c r="H250" s="225">
        <v>12</v>
      </c>
      <c r="I250" s="226"/>
      <c r="J250" s="227">
        <f>ROUND(I250*H250,2)</f>
        <v>0</v>
      </c>
      <c r="K250" s="223" t="s">
        <v>161</v>
      </c>
      <c r="L250" s="228"/>
      <c r="M250" s="229" t="s">
        <v>1</v>
      </c>
      <c r="N250" s="230" t="s">
        <v>44</v>
      </c>
      <c r="O250" s="88"/>
      <c r="P250" s="231">
        <f>O250*H250</f>
        <v>0</v>
      </c>
      <c r="Q250" s="231">
        <v>0</v>
      </c>
      <c r="R250" s="231">
        <f>Q250*H250</f>
        <v>0</v>
      </c>
      <c r="S250" s="231">
        <v>0</v>
      </c>
      <c r="T250" s="232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3" t="s">
        <v>308</v>
      </c>
      <c r="AT250" s="233" t="s">
        <v>157</v>
      </c>
      <c r="AU250" s="233" t="s">
        <v>86</v>
      </c>
      <c r="AY250" s="14" t="s">
        <v>156</v>
      </c>
      <c r="BE250" s="234">
        <f>IF(N250="základní",J250,0)</f>
        <v>0</v>
      </c>
      <c r="BF250" s="234">
        <f>IF(N250="snížená",J250,0)</f>
        <v>0</v>
      </c>
      <c r="BG250" s="234">
        <f>IF(N250="zákl. přenesená",J250,0)</f>
        <v>0</v>
      </c>
      <c r="BH250" s="234">
        <f>IF(N250="sníž. přenesená",J250,0)</f>
        <v>0</v>
      </c>
      <c r="BI250" s="234">
        <f>IF(N250="nulová",J250,0)</f>
        <v>0</v>
      </c>
      <c r="BJ250" s="14" t="s">
        <v>86</v>
      </c>
      <c r="BK250" s="234">
        <f>ROUND(I250*H250,2)</f>
        <v>0</v>
      </c>
      <c r="BL250" s="14" t="s">
        <v>285</v>
      </c>
      <c r="BM250" s="233" t="s">
        <v>1111</v>
      </c>
    </row>
    <row r="251" s="2" customFormat="1" ht="45" customHeight="1">
      <c r="A251" s="35"/>
      <c r="B251" s="36"/>
      <c r="C251" s="221" t="s">
        <v>612</v>
      </c>
      <c r="D251" s="221" t="s">
        <v>157</v>
      </c>
      <c r="E251" s="222" t="s">
        <v>517</v>
      </c>
      <c r="F251" s="223" t="s">
        <v>518</v>
      </c>
      <c r="G251" s="224" t="s">
        <v>240</v>
      </c>
      <c r="H251" s="225">
        <v>16</v>
      </c>
      <c r="I251" s="226"/>
      <c r="J251" s="227">
        <f>ROUND(I251*H251,2)</f>
        <v>0</v>
      </c>
      <c r="K251" s="223" t="s">
        <v>161</v>
      </c>
      <c r="L251" s="228"/>
      <c r="M251" s="229" t="s">
        <v>1</v>
      </c>
      <c r="N251" s="230" t="s">
        <v>44</v>
      </c>
      <c r="O251" s="88"/>
      <c r="P251" s="231">
        <f>O251*H251</f>
        <v>0</v>
      </c>
      <c r="Q251" s="231">
        <v>0</v>
      </c>
      <c r="R251" s="231">
        <f>Q251*H251</f>
        <v>0</v>
      </c>
      <c r="S251" s="231">
        <v>0</v>
      </c>
      <c r="T251" s="232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3" t="s">
        <v>308</v>
      </c>
      <c r="AT251" s="233" t="s">
        <v>157</v>
      </c>
      <c r="AU251" s="233" t="s">
        <v>86</v>
      </c>
      <c r="AY251" s="14" t="s">
        <v>156</v>
      </c>
      <c r="BE251" s="234">
        <f>IF(N251="základní",J251,0)</f>
        <v>0</v>
      </c>
      <c r="BF251" s="234">
        <f>IF(N251="snížená",J251,0)</f>
        <v>0</v>
      </c>
      <c r="BG251" s="234">
        <f>IF(N251="zákl. přenesená",J251,0)</f>
        <v>0</v>
      </c>
      <c r="BH251" s="234">
        <f>IF(N251="sníž. přenesená",J251,0)</f>
        <v>0</v>
      </c>
      <c r="BI251" s="234">
        <f>IF(N251="nulová",J251,0)</f>
        <v>0</v>
      </c>
      <c r="BJ251" s="14" t="s">
        <v>86</v>
      </c>
      <c r="BK251" s="234">
        <f>ROUND(I251*H251,2)</f>
        <v>0</v>
      </c>
      <c r="BL251" s="14" t="s">
        <v>285</v>
      </c>
      <c r="BM251" s="233" t="s">
        <v>1112</v>
      </c>
    </row>
    <row r="252" s="2" customFormat="1" ht="45" customHeight="1">
      <c r="A252" s="35"/>
      <c r="B252" s="36"/>
      <c r="C252" s="221" t="s">
        <v>616</v>
      </c>
      <c r="D252" s="221" t="s">
        <v>157</v>
      </c>
      <c r="E252" s="222" t="s">
        <v>525</v>
      </c>
      <c r="F252" s="223" t="s">
        <v>526</v>
      </c>
      <c r="G252" s="224" t="s">
        <v>240</v>
      </c>
      <c r="H252" s="225">
        <v>24</v>
      </c>
      <c r="I252" s="226"/>
      <c r="J252" s="227">
        <f>ROUND(I252*H252,2)</f>
        <v>0</v>
      </c>
      <c r="K252" s="223" t="s">
        <v>161</v>
      </c>
      <c r="L252" s="228"/>
      <c r="M252" s="229" t="s">
        <v>1</v>
      </c>
      <c r="N252" s="230" t="s">
        <v>44</v>
      </c>
      <c r="O252" s="88"/>
      <c r="P252" s="231">
        <f>O252*H252</f>
        <v>0</v>
      </c>
      <c r="Q252" s="231">
        <v>0</v>
      </c>
      <c r="R252" s="231">
        <f>Q252*H252</f>
        <v>0</v>
      </c>
      <c r="S252" s="231">
        <v>0</v>
      </c>
      <c r="T252" s="232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33" t="s">
        <v>308</v>
      </c>
      <c r="AT252" s="233" t="s">
        <v>157</v>
      </c>
      <c r="AU252" s="233" t="s">
        <v>86</v>
      </c>
      <c r="AY252" s="14" t="s">
        <v>156</v>
      </c>
      <c r="BE252" s="234">
        <f>IF(N252="základní",J252,0)</f>
        <v>0</v>
      </c>
      <c r="BF252" s="234">
        <f>IF(N252="snížená",J252,0)</f>
        <v>0</v>
      </c>
      <c r="BG252" s="234">
        <f>IF(N252="zákl. přenesená",J252,0)</f>
        <v>0</v>
      </c>
      <c r="BH252" s="234">
        <f>IF(N252="sníž. přenesená",J252,0)</f>
        <v>0</v>
      </c>
      <c r="BI252" s="234">
        <f>IF(N252="nulová",J252,0)</f>
        <v>0</v>
      </c>
      <c r="BJ252" s="14" t="s">
        <v>86</v>
      </c>
      <c r="BK252" s="234">
        <f>ROUND(I252*H252,2)</f>
        <v>0</v>
      </c>
      <c r="BL252" s="14" t="s">
        <v>285</v>
      </c>
      <c r="BM252" s="233" t="s">
        <v>1113</v>
      </c>
    </row>
    <row r="253" s="2" customFormat="1" ht="13.8" customHeight="1">
      <c r="A253" s="35"/>
      <c r="B253" s="36"/>
      <c r="C253" s="221" t="s">
        <v>620</v>
      </c>
      <c r="D253" s="221" t="s">
        <v>157</v>
      </c>
      <c r="E253" s="222" t="s">
        <v>521</v>
      </c>
      <c r="F253" s="223" t="s">
        <v>522</v>
      </c>
      <c r="G253" s="224" t="s">
        <v>240</v>
      </c>
      <c r="H253" s="225">
        <v>8</v>
      </c>
      <c r="I253" s="226"/>
      <c r="J253" s="227">
        <f>ROUND(I253*H253,2)</f>
        <v>0</v>
      </c>
      <c r="K253" s="223" t="s">
        <v>161</v>
      </c>
      <c r="L253" s="228"/>
      <c r="M253" s="229" t="s">
        <v>1</v>
      </c>
      <c r="N253" s="230" t="s">
        <v>44</v>
      </c>
      <c r="O253" s="88"/>
      <c r="P253" s="231">
        <f>O253*H253</f>
        <v>0</v>
      </c>
      <c r="Q253" s="231">
        <v>0</v>
      </c>
      <c r="R253" s="231">
        <f>Q253*H253</f>
        <v>0</v>
      </c>
      <c r="S253" s="231">
        <v>0</v>
      </c>
      <c r="T253" s="232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33" t="s">
        <v>664</v>
      </c>
      <c r="AT253" s="233" t="s">
        <v>157</v>
      </c>
      <c r="AU253" s="233" t="s">
        <v>86</v>
      </c>
      <c r="AY253" s="14" t="s">
        <v>156</v>
      </c>
      <c r="BE253" s="234">
        <f>IF(N253="základní",J253,0)</f>
        <v>0</v>
      </c>
      <c r="BF253" s="234">
        <f>IF(N253="snížená",J253,0)</f>
        <v>0</v>
      </c>
      <c r="BG253" s="234">
        <f>IF(N253="zákl. přenesená",J253,0)</f>
        <v>0</v>
      </c>
      <c r="BH253" s="234">
        <f>IF(N253="sníž. přenesená",J253,0)</f>
        <v>0</v>
      </c>
      <c r="BI253" s="234">
        <f>IF(N253="nulová",J253,0)</f>
        <v>0</v>
      </c>
      <c r="BJ253" s="14" t="s">
        <v>86</v>
      </c>
      <c r="BK253" s="234">
        <f>ROUND(I253*H253,2)</f>
        <v>0</v>
      </c>
      <c r="BL253" s="14" t="s">
        <v>664</v>
      </c>
      <c r="BM253" s="233" t="s">
        <v>1114</v>
      </c>
    </row>
    <row r="254" s="2" customFormat="1" ht="13.8" customHeight="1">
      <c r="A254" s="35"/>
      <c r="B254" s="36"/>
      <c r="C254" s="221" t="s">
        <v>624</v>
      </c>
      <c r="D254" s="221" t="s">
        <v>157</v>
      </c>
      <c r="E254" s="222" t="s">
        <v>548</v>
      </c>
      <c r="F254" s="223" t="s">
        <v>549</v>
      </c>
      <c r="G254" s="224" t="s">
        <v>240</v>
      </c>
      <c r="H254" s="225">
        <v>2</v>
      </c>
      <c r="I254" s="226"/>
      <c r="J254" s="227">
        <f>ROUND(I254*H254,2)</f>
        <v>0</v>
      </c>
      <c r="K254" s="223" t="s">
        <v>161</v>
      </c>
      <c r="L254" s="228"/>
      <c r="M254" s="229" t="s">
        <v>1</v>
      </c>
      <c r="N254" s="230" t="s">
        <v>44</v>
      </c>
      <c r="O254" s="88"/>
      <c r="P254" s="231">
        <f>O254*H254</f>
        <v>0</v>
      </c>
      <c r="Q254" s="231">
        <v>0</v>
      </c>
      <c r="R254" s="231">
        <f>Q254*H254</f>
        <v>0</v>
      </c>
      <c r="S254" s="231">
        <v>0</v>
      </c>
      <c r="T254" s="232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33" t="s">
        <v>308</v>
      </c>
      <c r="AT254" s="233" t="s">
        <v>157</v>
      </c>
      <c r="AU254" s="233" t="s">
        <v>86</v>
      </c>
      <c r="AY254" s="14" t="s">
        <v>156</v>
      </c>
      <c r="BE254" s="234">
        <f>IF(N254="základní",J254,0)</f>
        <v>0</v>
      </c>
      <c r="BF254" s="234">
        <f>IF(N254="snížená",J254,0)</f>
        <v>0</v>
      </c>
      <c r="BG254" s="234">
        <f>IF(N254="zákl. přenesená",J254,0)</f>
        <v>0</v>
      </c>
      <c r="BH254" s="234">
        <f>IF(N254="sníž. přenesená",J254,0)</f>
        <v>0</v>
      </c>
      <c r="BI254" s="234">
        <f>IF(N254="nulová",J254,0)</f>
        <v>0</v>
      </c>
      <c r="BJ254" s="14" t="s">
        <v>86</v>
      </c>
      <c r="BK254" s="234">
        <f>ROUND(I254*H254,2)</f>
        <v>0</v>
      </c>
      <c r="BL254" s="14" t="s">
        <v>285</v>
      </c>
      <c r="BM254" s="233" t="s">
        <v>1115</v>
      </c>
    </row>
    <row r="255" s="2" customFormat="1" ht="13.8" customHeight="1">
      <c r="A255" s="35"/>
      <c r="B255" s="36"/>
      <c r="C255" s="221" t="s">
        <v>628</v>
      </c>
      <c r="D255" s="221" t="s">
        <v>157</v>
      </c>
      <c r="E255" s="222" t="s">
        <v>1116</v>
      </c>
      <c r="F255" s="223" t="s">
        <v>1117</v>
      </c>
      <c r="G255" s="224" t="s">
        <v>240</v>
      </c>
      <c r="H255" s="225">
        <v>8</v>
      </c>
      <c r="I255" s="226"/>
      <c r="J255" s="227">
        <f>ROUND(I255*H255,2)</f>
        <v>0</v>
      </c>
      <c r="K255" s="223" t="s">
        <v>161</v>
      </c>
      <c r="L255" s="228"/>
      <c r="M255" s="229" t="s">
        <v>1</v>
      </c>
      <c r="N255" s="230" t="s">
        <v>44</v>
      </c>
      <c r="O255" s="88"/>
      <c r="P255" s="231">
        <f>O255*H255</f>
        <v>0</v>
      </c>
      <c r="Q255" s="231">
        <v>0</v>
      </c>
      <c r="R255" s="231">
        <f>Q255*H255</f>
        <v>0</v>
      </c>
      <c r="S255" s="231">
        <v>0</v>
      </c>
      <c r="T255" s="232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3" t="s">
        <v>664</v>
      </c>
      <c r="AT255" s="233" t="s">
        <v>157</v>
      </c>
      <c r="AU255" s="233" t="s">
        <v>86</v>
      </c>
      <c r="AY255" s="14" t="s">
        <v>156</v>
      </c>
      <c r="BE255" s="234">
        <f>IF(N255="základní",J255,0)</f>
        <v>0</v>
      </c>
      <c r="BF255" s="234">
        <f>IF(N255="snížená",J255,0)</f>
        <v>0</v>
      </c>
      <c r="BG255" s="234">
        <f>IF(N255="zákl. přenesená",J255,0)</f>
        <v>0</v>
      </c>
      <c r="BH255" s="234">
        <f>IF(N255="sníž. přenesená",J255,0)</f>
        <v>0</v>
      </c>
      <c r="BI255" s="234">
        <f>IF(N255="nulová",J255,0)</f>
        <v>0</v>
      </c>
      <c r="BJ255" s="14" t="s">
        <v>86</v>
      </c>
      <c r="BK255" s="234">
        <f>ROUND(I255*H255,2)</f>
        <v>0</v>
      </c>
      <c r="BL255" s="14" t="s">
        <v>664</v>
      </c>
      <c r="BM255" s="233" t="s">
        <v>1118</v>
      </c>
    </row>
    <row r="256" s="2" customFormat="1" ht="22.2" customHeight="1">
      <c r="A256" s="35"/>
      <c r="B256" s="36"/>
      <c r="C256" s="235" t="s">
        <v>632</v>
      </c>
      <c r="D256" s="235" t="s">
        <v>214</v>
      </c>
      <c r="E256" s="236" t="s">
        <v>534</v>
      </c>
      <c r="F256" s="237" t="s">
        <v>535</v>
      </c>
      <c r="G256" s="238" t="s">
        <v>240</v>
      </c>
      <c r="H256" s="239">
        <v>1550</v>
      </c>
      <c r="I256" s="240"/>
      <c r="J256" s="241">
        <f>ROUND(I256*H256,2)</f>
        <v>0</v>
      </c>
      <c r="K256" s="237" t="s">
        <v>161</v>
      </c>
      <c r="L256" s="41"/>
      <c r="M256" s="242" t="s">
        <v>1</v>
      </c>
      <c r="N256" s="243" t="s">
        <v>44</v>
      </c>
      <c r="O256" s="88"/>
      <c r="P256" s="231">
        <f>O256*H256</f>
        <v>0</v>
      </c>
      <c r="Q256" s="231">
        <v>0</v>
      </c>
      <c r="R256" s="231">
        <f>Q256*H256</f>
        <v>0</v>
      </c>
      <c r="S256" s="231">
        <v>0</v>
      </c>
      <c r="T256" s="232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33" t="s">
        <v>285</v>
      </c>
      <c r="AT256" s="233" t="s">
        <v>214</v>
      </c>
      <c r="AU256" s="233" t="s">
        <v>86</v>
      </c>
      <c r="AY256" s="14" t="s">
        <v>156</v>
      </c>
      <c r="BE256" s="234">
        <f>IF(N256="základní",J256,0)</f>
        <v>0</v>
      </c>
      <c r="BF256" s="234">
        <f>IF(N256="snížená",J256,0)</f>
        <v>0</v>
      </c>
      <c r="BG256" s="234">
        <f>IF(N256="zákl. přenesená",J256,0)</f>
        <v>0</v>
      </c>
      <c r="BH256" s="234">
        <f>IF(N256="sníž. přenesená",J256,0)</f>
        <v>0</v>
      </c>
      <c r="BI256" s="234">
        <f>IF(N256="nulová",J256,0)</f>
        <v>0</v>
      </c>
      <c r="BJ256" s="14" t="s">
        <v>86</v>
      </c>
      <c r="BK256" s="234">
        <f>ROUND(I256*H256,2)</f>
        <v>0</v>
      </c>
      <c r="BL256" s="14" t="s">
        <v>285</v>
      </c>
      <c r="BM256" s="233" t="s">
        <v>1119</v>
      </c>
    </row>
    <row r="257" s="12" customFormat="1" ht="25.92" customHeight="1">
      <c r="A257" s="12"/>
      <c r="B257" s="207"/>
      <c r="C257" s="208"/>
      <c r="D257" s="209" t="s">
        <v>78</v>
      </c>
      <c r="E257" s="210" t="s">
        <v>568</v>
      </c>
      <c r="F257" s="210" t="s">
        <v>569</v>
      </c>
      <c r="G257" s="208"/>
      <c r="H257" s="208"/>
      <c r="I257" s="211"/>
      <c r="J257" s="212">
        <f>BK257</f>
        <v>0</v>
      </c>
      <c r="K257" s="208"/>
      <c r="L257" s="213"/>
      <c r="M257" s="214"/>
      <c r="N257" s="215"/>
      <c r="O257" s="215"/>
      <c r="P257" s="216">
        <f>SUM(P258:P266)</f>
        <v>0</v>
      </c>
      <c r="Q257" s="215"/>
      <c r="R257" s="216">
        <f>SUM(R258:R266)</f>
        <v>0</v>
      </c>
      <c r="S257" s="215"/>
      <c r="T257" s="217">
        <f>SUM(T258:T266)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8" t="s">
        <v>86</v>
      </c>
      <c r="AT257" s="219" t="s">
        <v>78</v>
      </c>
      <c r="AU257" s="219" t="s">
        <v>79</v>
      </c>
      <c r="AY257" s="218" t="s">
        <v>156</v>
      </c>
      <c r="BK257" s="220">
        <f>SUM(BK258:BK266)</f>
        <v>0</v>
      </c>
    </row>
    <row r="258" s="2" customFormat="1" ht="22.2" customHeight="1">
      <c r="A258" s="35"/>
      <c r="B258" s="36"/>
      <c r="C258" s="221" t="s">
        <v>698</v>
      </c>
      <c r="D258" s="221" t="s">
        <v>157</v>
      </c>
      <c r="E258" s="222" t="s">
        <v>1120</v>
      </c>
      <c r="F258" s="223" t="s">
        <v>1121</v>
      </c>
      <c r="G258" s="224" t="s">
        <v>240</v>
      </c>
      <c r="H258" s="225">
        <v>18</v>
      </c>
      <c r="I258" s="226"/>
      <c r="J258" s="227">
        <f>ROUND(I258*H258,2)</f>
        <v>0</v>
      </c>
      <c r="K258" s="223" t="s">
        <v>161</v>
      </c>
      <c r="L258" s="228"/>
      <c r="M258" s="229" t="s">
        <v>1</v>
      </c>
      <c r="N258" s="230" t="s">
        <v>44</v>
      </c>
      <c r="O258" s="88"/>
      <c r="P258" s="231">
        <f>O258*H258</f>
        <v>0</v>
      </c>
      <c r="Q258" s="231">
        <v>0</v>
      </c>
      <c r="R258" s="231">
        <f>Q258*H258</f>
        <v>0</v>
      </c>
      <c r="S258" s="231">
        <v>0</v>
      </c>
      <c r="T258" s="232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33" t="s">
        <v>89</v>
      </c>
      <c r="AT258" s="233" t="s">
        <v>157</v>
      </c>
      <c r="AU258" s="233" t="s">
        <v>86</v>
      </c>
      <c r="AY258" s="14" t="s">
        <v>156</v>
      </c>
      <c r="BE258" s="234">
        <f>IF(N258="základní",J258,0)</f>
        <v>0</v>
      </c>
      <c r="BF258" s="234">
        <f>IF(N258="snížená",J258,0)</f>
        <v>0</v>
      </c>
      <c r="BG258" s="234">
        <f>IF(N258="zákl. přenesená",J258,0)</f>
        <v>0</v>
      </c>
      <c r="BH258" s="234">
        <f>IF(N258="sníž. přenesená",J258,0)</f>
        <v>0</v>
      </c>
      <c r="BI258" s="234">
        <f>IF(N258="nulová",J258,0)</f>
        <v>0</v>
      </c>
      <c r="BJ258" s="14" t="s">
        <v>86</v>
      </c>
      <c r="BK258" s="234">
        <f>ROUND(I258*H258,2)</f>
        <v>0</v>
      </c>
      <c r="BL258" s="14" t="s">
        <v>86</v>
      </c>
      <c r="BM258" s="233" t="s">
        <v>1122</v>
      </c>
    </row>
    <row r="259" s="2" customFormat="1" ht="22.2" customHeight="1">
      <c r="A259" s="35"/>
      <c r="B259" s="36"/>
      <c r="C259" s="221" t="s">
        <v>702</v>
      </c>
      <c r="D259" s="221" t="s">
        <v>157</v>
      </c>
      <c r="E259" s="222" t="s">
        <v>1123</v>
      </c>
      <c r="F259" s="223" t="s">
        <v>1124</v>
      </c>
      <c r="G259" s="224" t="s">
        <v>240</v>
      </c>
      <c r="H259" s="225">
        <v>18</v>
      </c>
      <c r="I259" s="226"/>
      <c r="J259" s="227">
        <f>ROUND(I259*H259,2)</f>
        <v>0</v>
      </c>
      <c r="K259" s="223" t="s">
        <v>161</v>
      </c>
      <c r="L259" s="228"/>
      <c r="M259" s="229" t="s">
        <v>1</v>
      </c>
      <c r="N259" s="230" t="s">
        <v>44</v>
      </c>
      <c r="O259" s="88"/>
      <c r="P259" s="231">
        <f>O259*H259</f>
        <v>0</v>
      </c>
      <c r="Q259" s="231">
        <v>0</v>
      </c>
      <c r="R259" s="231">
        <f>Q259*H259</f>
        <v>0</v>
      </c>
      <c r="S259" s="231">
        <v>0</v>
      </c>
      <c r="T259" s="232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3" t="s">
        <v>308</v>
      </c>
      <c r="AT259" s="233" t="s">
        <v>157</v>
      </c>
      <c r="AU259" s="233" t="s">
        <v>86</v>
      </c>
      <c r="AY259" s="14" t="s">
        <v>156</v>
      </c>
      <c r="BE259" s="234">
        <f>IF(N259="základní",J259,0)</f>
        <v>0</v>
      </c>
      <c r="BF259" s="234">
        <f>IF(N259="snížená",J259,0)</f>
        <v>0</v>
      </c>
      <c r="BG259" s="234">
        <f>IF(N259="zákl. přenesená",J259,0)</f>
        <v>0</v>
      </c>
      <c r="BH259" s="234">
        <f>IF(N259="sníž. přenesená",J259,0)</f>
        <v>0</v>
      </c>
      <c r="BI259" s="234">
        <f>IF(N259="nulová",J259,0)</f>
        <v>0</v>
      </c>
      <c r="BJ259" s="14" t="s">
        <v>86</v>
      </c>
      <c r="BK259" s="234">
        <f>ROUND(I259*H259,2)</f>
        <v>0</v>
      </c>
      <c r="BL259" s="14" t="s">
        <v>285</v>
      </c>
      <c r="BM259" s="233" t="s">
        <v>1125</v>
      </c>
    </row>
    <row r="260" s="2" customFormat="1" ht="22.2" customHeight="1">
      <c r="A260" s="35"/>
      <c r="B260" s="36"/>
      <c r="C260" s="221" t="s">
        <v>684</v>
      </c>
      <c r="D260" s="221" t="s">
        <v>157</v>
      </c>
      <c r="E260" s="222" t="s">
        <v>1126</v>
      </c>
      <c r="F260" s="223" t="s">
        <v>1127</v>
      </c>
      <c r="G260" s="224" t="s">
        <v>240</v>
      </c>
      <c r="H260" s="225">
        <v>12</v>
      </c>
      <c r="I260" s="226"/>
      <c r="J260" s="227">
        <f>ROUND(I260*H260,2)</f>
        <v>0</v>
      </c>
      <c r="K260" s="223" t="s">
        <v>161</v>
      </c>
      <c r="L260" s="228"/>
      <c r="M260" s="229" t="s">
        <v>1</v>
      </c>
      <c r="N260" s="230" t="s">
        <v>44</v>
      </c>
      <c r="O260" s="88"/>
      <c r="P260" s="231">
        <f>O260*H260</f>
        <v>0</v>
      </c>
      <c r="Q260" s="231">
        <v>0</v>
      </c>
      <c r="R260" s="231">
        <f>Q260*H260</f>
        <v>0</v>
      </c>
      <c r="S260" s="231">
        <v>0</v>
      </c>
      <c r="T260" s="232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33" t="s">
        <v>308</v>
      </c>
      <c r="AT260" s="233" t="s">
        <v>157</v>
      </c>
      <c r="AU260" s="233" t="s">
        <v>86</v>
      </c>
      <c r="AY260" s="14" t="s">
        <v>156</v>
      </c>
      <c r="BE260" s="234">
        <f>IF(N260="základní",J260,0)</f>
        <v>0</v>
      </c>
      <c r="BF260" s="234">
        <f>IF(N260="snížená",J260,0)</f>
        <v>0</v>
      </c>
      <c r="BG260" s="234">
        <f>IF(N260="zákl. přenesená",J260,0)</f>
        <v>0</v>
      </c>
      <c r="BH260" s="234">
        <f>IF(N260="sníž. přenesená",J260,0)</f>
        <v>0</v>
      </c>
      <c r="BI260" s="234">
        <f>IF(N260="nulová",J260,0)</f>
        <v>0</v>
      </c>
      <c r="BJ260" s="14" t="s">
        <v>86</v>
      </c>
      <c r="BK260" s="234">
        <f>ROUND(I260*H260,2)</f>
        <v>0</v>
      </c>
      <c r="BL260" s="14" t="s">
        <v>285</v>
      </c>
      <c r="BM260" s="233" t="s">
        <v>1128</v>
      </c>
    </row>
    <row r="261" s="2" customFormat="1" ht="22.2" customHeight="1">
      <c r="A261" s="35"/>
      <c r="B261" s="36"/>
      <c r="C261" s="221" t="s">
        <v>688</v>
      </c>
      <c r="D261" s="221" t="s">
        <v>157</v>
      </c>
      <c r="E261" s="222" t="s">
        <v>1129</v>
      </c>
      <c r="F261" s="223" t="s">
        <v>1130</v>
      </c>
      <c r="G261" s="224" t="s">
        <v>160</v>
      </c>
      <c r="H261" s="225">
        <v>20</v>
      </c>
      <c r="I261" s="226"/>
      <c r="J261" s="227">
        <f>ROUND(I261*H261,2)</f>
        <v>0</v>
      </c>
      <c r="K261" s="223" t="s">
        <v>161</v>
      </c>
      <c r="L261" s="228"/>
      <c r="M261" s="229" t="s">
        <v>1</v>
      </c>
      <c r="N261" s="230" t="s">
        <v>44</v>
      </c>
      <c r="O261" s="88"/>
      <c r="P261" s="231">
        <f>O261*H261</f>
        <v>0</v>
      </c>
      <c r="Q261" s="231">
        <v>0</v>
      </c>
      <c r="R261" s="231">
        <f>Q261*H261</f>
        <v>0</v>
      </c>
      <c r="S261" s="231">
        <v>0</v>
      </c>
      <c r="T261" s="232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3" t="s">
        <v>308</v>
      </c>
      <c r="AT261" s="233" t="s">
        <v>157</v>
      </c>
      <c r="AU261" s="233" t="s">
        <v>86</v>
      </c>
      <c r="AY261" s="14" t="s">
        <v>156</v>
      </c>
      <c r="BE261" s="234">
        <f>IF(N261="základní",J261,0)</f>
        <v>0</v>
      </c>
      <c r="BF261" s="234">
        <f>IF(N261="snížená",J261,0)</f>
        <v>0</v>
      </c>
      <c r="BG261" s="234">
        <f>IF(N261="zákl. přenesená",J261,0)</f>
        <v>0</v>
      </c>
      <c r="BH261" s="234">
        <f>IF(N261="sníž. přenesená",J261,0)</f>
        <v>0</v>
      </c>
      <c r="BI261" s="234">
        <f>IF(N261="nulová",J261,0)</f>
        <v>0</v>
      </c>
      <c r="BJ261" s="14" t="s">
        <v>86</v>
      </c>
      <c r="BK261" s="234">
        <f>ROUND(I261*H261,2)</f>
        <v>0</v>
      </c>
      <c r="BL261" s="14" t="s">
        <v>285</v>
      </c>
      <c r="BM261" s="233" t="s">
        <v>1131</v>
      </c>
    </row>
    <row r="262" s="2" customFormat="1" ht="45" customHeight="1">
      <c r="A262" s="35"/>
      <c r="B262" s="36"/>
      <c r="C262" s="235" t="s">
        <v>708</v>
      </c>
      <c r="D262" s="235" t="s">
        <v>214</v>
      </c>
      <c r="E262" s="236" t="s">
        <v>1132</v>
      </c>
      <c r="F262" s="237" t="s">
        <v>1133</v>
      </c>
      <c r="G262" s="238" t="s">
        <v>240</v>
      </c>
      <c r="H262" s="239">
        <v>10</v>
      </c>
      <c r="I262" s="240"/>
      <c r="J262" s="241">
        <f>ROUND(I262*H262,2)</f>
        <v>0</v>
      </c>
      <c r="K262" s="237" t="s">
        <v>161</v>
      </c>
      <c r="L262" s="41"/>
      <c r="M262" s="242" t="s">
        <v>1</v>
      </c>
      <c r="N262" s="243" t="s">
        <v>44</v>
      </c>
      <c r="O262" s="88"/>
      <c r="P262" s="231">
        <f>O262*H262</f>
        <v>0</v>
      </c>
      <c r="Q262" s="231">
        <v>0</v>
      </c>
      <c r="R262" s="231">
        <f>Q262*H262</f>
        <v>0</v>
      </c>
      <c r="S262" s="231">
        <v>0</v>
      </c>
      <c r="T262" s="232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33" t="s">
        <v>86</v>
      </c>
      <c r="AT262" s="233" t="s">
        <v>214</v>
      </c>
      <c r="AU262" s="233" t="s">
        <v>86</v>
      </c>
      <c r="AY262" s="14" t="s">
        <v>156</v>
      </c>
      <c r="BE262" s="234">
        <f>IF(N262="základní",J262,0)</f>
        <v>0</v>
      </c>
      <c r="BF262" s="234">
        <f>IF(N262="snížená",J262,0)</f>
        <v>0</v>
      </c>
      <c r="BG262" s="234">
        <f>IF(N262="zákl. přenesená",J262,0)</f>
        <v>0</v>
      </c>
      <c r="BH262" s="234">
        <f>IF(N262="sníž. přenesená",J262,0)</f>
        <v>0</v>
      </c>
      <c r="BI262" s="234">
        <f>IF(N262="nulová",J262,0)</f>
        <v>0</v>
      </c>
      <c r="BJ262" s="14" t="s">
        <v>86</v>
      </c>
      <c r="BK262" s="234">
        <f>ROUND(I262*H262,2)</f>
        <v>0</v>
      </c>
      <c r="BL262" s="14" t="s">
        <v>86</v>
      </c>
      <c r="BM262" s="233" t="s">
        <v>1134</v>
      </c>
    </row>
    <row r="263" s="2" customFormat="1" ht="70.2" customHeight="1">
      <c r="A263" s="35"/>
      <c r="B263" s="36"/>
      <c r="C263" s="235" t="s">
        <v>692</v>
      </c>
      <c r="D263" s="235" t="s">
        <v>214</v>
      </c>
      <c r="E263" s="236" t="s">
        <v>1135</v>
      </c>
      <c r="F263" s="237" t="s">
        <v>1136</v>
      </c>
      <c r="G263" s="238" t="s">
        <v>160</v>
      </c>
      <c r="H263" s="239">
        <v>12</v>
      </c>
      <c r="I263" s="240"/>
      <c r="J263" s="241">
        <f>ROUND(I263*H263,2)</f>
        <v>0</v>
      </c>
      <c r="K263" s="237" t="s">
        <v>161</v>
      </c>
      <c r="L263" s="41"/>
      <c r="M263" s="242" t="s">
        <v>1</v>
      </c>
      <c r="N263" s="243" t="s">
        <v>44</v>
      </c>
      <c r="O263" s="88"/>
      <c r="P263" s="231">
        <f>O263*H263</f>
        <v>0</v>
      </c>
      <c r="Q263" s="231">
        <v>0</v>
      </c>
      <c r="R263" s="231">
        <f>Q263*H263</f>
        <v>0</v>
      </c>
      <c r="S263" s="231">
        <v>0</v>
      </c>
      <c r="T263" s="232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3" t="s">
        <v>86</v>
      </c>
      <c r="AT263" s="233" t="s">
        <v>214</v>
      </c>
      <c r="AU263" s="233" t="s">
        <v>86</v>
      </c>
      <c r="AY263" s="14" t="s">
        <v>156</v>
      </c>
      <c r="BE263" s="234">
        <f>IF(N263="základní",J263,0)</f>
        <v>0</v>
      </c>
      <c r="BF263" s="234">
        <f>IF(N263="snížená",J263,0)</f>
        <v>0</v>
      </c>
      <c r="BG263" s="234">
        <f>IF(N263="zákl. přenesená",J263,0)</f>
        <v>0</v>
      </c>
      <c r="BH263" s="234">
        <f>IF(N263="sníž. přenesená",J263,0)</f>
        <v>0</v>
      </c>
      <c r="BI263" s="234">
        <f>IF(N263="nulová",J263,0)</f>
        <v>0</v>
      </c>
      <c r="BJ263" s="14" t="s">
        <v>86</v>
      </c>
      <c r="BK263" s="234">
        <f>ROUND(I263*H263,2)</f>
        <v>0</v>
      </c>
      <c r="BL263" s="14" t="s">
        <v>86</v>
      </c>
      <c r="BM263" s="233" t="s">
        <v>1137</v>
      </c>
    </row>
    <row r="264" s="2" customFormat="1" ht="45" customHeight="1">
      <c r="A264" s="35"/>
      <c r="B264" s="36"/>
      <c r="C264" s="235" t="s">
        <v>676</v>
      </c>
      <c r="D264" s="235" t="s">
        <v>214</v>
      </c>
      <c r="E264" s="236" t="s">
        <v>1138</v>
      </c>
      <c r="F264" s="237" t="s">
        <v>1139</v>
      </c>
      <c r="G264" s="238" t="s">
        <v>240</v>
      </c>
      <c r="H264" s="239">
        <v>36</v>
      </c>
      <c r="I264" s="240"/>
      <c r="J264" s="241">
        <f>ROUND(I264*H264,2)</f>
        <v>0</v>
      </c>
      <c r="K264" s="237" t="s">
        <v>161</v>
      </c>
      <c r="L264" s="41"/>
      <c r="M264" s="242" t="s">
        <v>1</v>
      </c>
      <c r="N264" s="243" t="s">
        <v>44</v>
      </c>
      <c r="O264" s="88"/>
      <c r="P264" s="231">
        <f>O264*H264</f>
        <v>0</v>
      </c>
      <c r="Q264" s="231">
        <v>0</v>
      </c>
      <c r="R264" s="231">
        <f>Q264*H264</f>
        <v>0</v>
      </c>
      <c r="S264" s="231">
        <v>0</v>
      </c>
      <c r="T264" s="232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33" t="s">
        <v>86</v>
      </c>
      <c r="AT264" s="233" t="s">
        <v>214</v>
      </c>
      <c r="AU264" s="233" t="s">
        <v>86</v>
      </c>
      <c r="AY264" s="14" t="s">
        <v>156</v>
      </c>
      <c r="BE264" s="234">
        <f>IF(N264="základní",J264,0)</f>
        <v>0</v>
      </c>
      <c r="BF264" s="234">
        <f>IF(N264="snížená",J264,0)</f>
        <v>0</v>
      </c>
      <c r="BG264" s="234">
        <f>IF(N264="zákl. přenesená",J264,0)</f>
        <v>0</v>
      </c>
      <c r="BH264" s="234">
        <f>IF(N264="sníž. přenesená",J264,0)</f>
        <v>0</v>
      </c>
      <c r="BI264" s="234">
        <f>IF(N264="nulová",J264,0)</f>
        <v>0</v>
      </c>
      <c r="BJ264" s="14" t="s">
        <v>86</v>
      </c>
      <c r="BK264" s="234">
        <f>ROUND(I264*H264,2)</f>
        <v>0</v>
      </c>
      <c r="BL264" s="14" t="s">
        <v>86</v>
      </c>
      <c r="BM264" s="233" t="s">
        <v>1140</v>
      </c>
    </row>
    <row r="265" s="2" customFormat="1">
      <c r="A265" s="35"/>
      <c r="B265" s="36"/>
      <c r="C265" s="37"/>
      <c r="D265" s="251" t="s">
        <v>780</v>
      </c>
      <c r="E265" s="37"/>
      <c r="F265" s="252" t="s">
        <v>1141</v>
      </c>
      <c r="G265" s="37"/>
      <c r="H265" s="37"/>
      <c r="I265" s="253"/>
      <c r="J265" s="37"/>
      <c r="K265" s="37"/>
      <c r="L265" s="41"/>
      <c r="M265" s="254"/>
      <c r="N265" s="255"/>
      <c r="O265" s="88"/>
      <c r="P265" s="88"/>
      <c r="Q265" s="88"/>
      <c r="R265" s="88"/>
      <c r="S265" s="88"/>
      <c r="T265" s="89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4" t="s">
        <v>780</v>
      </c>
      <c r="AU265" s="14" t="s">
        <v>86</v>
      </c>
    </row>
    <row r="266" s="2" customFormat="1" ht="70.2" customHeight="1">
      <c r="A266" s="35"/>
      <c r="B266" s="36"/>
      <c r="C266" s="235" t="s">
        <v>680</v>
      </c>
      <c r="D266" s="235" t="s">
        <v>214</v>
      </c>
      <c r="E266" s="236" t="s">
        <v>1142</v>
      </c>
      <c r="F266" s="237" t="s">
        <v>1143</v>
      </c>
      <c r="G266" s="238" t="s">
        <v>240</v>
      </c>
      <c r="H266" s="239">
        <v>18</v>
      </c>
      <c r="I266" s="240"/>
      <c r="J266" s="241">
        <f>ROUND(I266*H266,2)</f>
        <v>0</v>
      </c>
      <c r="K266" s="237" t="s">
        <v>161</v>
      </c>
      <c r="L266" s="41"/>
      <c r="M266" s="242" t="s">
        <v>1</v>
      </c>
      <c r="N266" s="243" t="s">
        <v>44</v>
      </c>
      <c r="O266" s="88"/>
      <c r="P266" s="231">
        <f>O266*H266</f>
        <v>0</v>
      </c>
      <c r="Q266" s="231">
        <v>0</v>
      </c>
      <c r="R266" s="231">
        <f>Q266*H266</f>
        <v>0</v>
      </c>
      <c r="S266" s="231">
        <v>0</v>
      </c>
      <c r="T266" s="232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33" t="s">
        <v>86</v>
      </c>
      <c r="AT266" s="233" t="s">
        <v>214</v>
      </c>
      <c r="AU266" s="233" t="s">
        <v>86</v>
      </c>
      <c r="AY266" s="14" t="s">
        <v>156</v>
      </c>
      <c r="BE266" s="234">
        <f>IF(N266="základní",J266,0)</f>
        <v>0</v>
      </c>
      <c r="BF266" s="234">
        <f>IF(N266="snížená",J266,0)</f>
        <v>0</v>
      </c>
      <c r="BG266" s="234">
        <f>IF(N266="zákl. přenesená",J266,0)</f>
        <v>0</v>
      </c>
      <c r="BH266" s="234">
        <f>IF(N266="sníž. přenesená",J266,0)</f>
        <v>0</v>
      </c>
      <c r="BI266" s="234">
        <f>IF(N266="nulová",J266,0)</f>
        <v>0</v>
      </c>
      <c r="BJ266" s="14" t="s">
        <v>86</v>
      </c>
      <c r="BK266" s="234">
        <f>ROUND(I266*H266,2)</f>
        <v>0</v>
      </c>
      <c r="BL266" s="14" t="s">
        <v>86</v>
      </c>
      <c r="BM266" s="233" t="s">
        <v>1144</v>
      </c>
    </row>
    <row r="267" s="12" customFormat="1" ht="25.92" customHeight="1">
      <c r="A267" s="12"/>
      <c r="B267" s="207"/>
      <c r="C267" s="208"/>
      <c r="D267" s="209" t="s">
        <v>78</v>
      </c>
      <c r="E267" s="210" t="s">
        <v>696</v>
      </c>
      <c r="F267" s="210" t="s">
        <v>697</v>
      </c>
      <c r="G267" s="208"/>
      <c r="H267" s="208"/>
      <c r="I267" s="211"/>
      <c r="J267" s="212">
        <f>BK267</f>
        <v>0</v>
      </c>
      <c r="K267" s="208"/>
      <c r="L267" s="213"/>
      <c r="M267" s="214"/>
      <c r="N267" s="215"/>
      <c r="O267" s="215"/>
      <c r="P267" s="216">
        <f>P268</f>
        <v>0</v>
      </c>
      <c r="Q267" s="215"/>
      <c r="R267" s="216">
        <f>R268</f>
        <v>0</v>
      </c>
      <c r="S267" s="215"/>
      <c r="T267" s="217">
        <f>T268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8" t="s">
        <v>170</v>
      </c>
      <c r="AT267" s="219" t="s">
        <v>78</v>
      </c>
      <c r="AU267" s="219" t="s">
        <v>79</v>
      </c>
      <c r="AY267" s="218" t="s">
        <v>156</v>
      </c>
      <c r="BK267" s="220">
        <f>BK268</f>
        <v>0</v>
      </c>
    </row>
    <row r="268" s="2" customFormat="1" ht="22.2" customHeight="1">
      <c r="A268" s="35"/>
      <c r="B268" s="36"/>
      <c r="C268" s="235" t="s">
        <v>636</v>
      </c>
      <c r="D268" s="235" t="s">
        <v>214</v>
      </c>
      <c r="E268" s="236" t="s">
        <v>699</v>
      </c>
      <c r="F268" s="237" t="s">
        <v>700</v>
      </c>
      <c r="G268" s="238" t="s">
        <v>240</v>
      </c>
      <c r="H268" s="239">
        <v>96</v>
      </c>
      <c r="I268" s="240"/>
      <c r="J268" s="241">
        <f>ROUND(I268*H268,2)</f>
        <v>0</v>
      </c>
      <c r="K268" s="237" t="s">
        <v>161</v>
      </c>
      <c r="L268" s="41"/>
      <c r="M268" s="242" t="s">
        <v>1</v>
      </c>
      <c r="N268" s="243" t="s">
        <v>44</v>
      </c>
      <c r="O268" s="88"/>
      <c r="P268" s="231">
        <f>O268*H268</f>
        <v>0</v>
      </c>
      <c r="Q268" s="231">
        <v>0</v>
      </c>
      <c r="R268" s="231">
        <f>Q268*H268</f>
        <v>0</v>
      </c>
      <c r="S268" s="231">
        <v>0</v>
      </c>
      <c r="T268" s="232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33" t="s">
        <v>285</v>
      </c>
      <c r="AT268" s="233" t="s">
        <v>214</v>
      </c>
      <c r="AU268" s="233" t="s">
        <v>86</v>
      </c>
      <c r="AY268" s="14" t="s">
        <v>156</v>
      </c>
      <c r="BE268" s="234">
        <f>IF(N268="základní",J268,0)</f>
        <v>0</v>
      </c>
      <c r="BF268" s="234">
        <f>IF(N268="snížená",J268,0)</f>
        <v>0</v>
      </c>
      <c r="BG268" s="234">
        <f>IF(N268="zákl. přenesená",J268,0)</f>
        <v>0</v>
      </c>
      <c r="BH268" s="234">
        <f>IF(N268="sníž. přenesená",J268,0)</f>
        <v>0</v>
      </c>
      <c r="BI268" s="234">
        <f>IF(N268="nulová",J268,0)</f>
        <v>0</v>
      </c>
      <c r="BJ268" s="14" t="s">
        <v>86</v>
      </c>
      <c r="BK268" s="234">
        <f>ROUND(I268*H268,2)</f>
        <v>0</v>
      </c>
      <c r="BL268" s="14" t="s">
        <v>285</v>
      </c>
      <c r="BM268" s="233" t="s">
        <v>1145</v>
      </c>
    </row>
    <row r="269" s="12" customFormat="1" ht="25.92" customHeight="1">
      <c r="A269" s="12"/>
      <c r="B269" s="207"/>
      <c r="C269" s="208"/>
      <c r="D269" s="209" t="s">
        <v>78</v>
      </c>
      <c r="E269" s="210" t="s">
        <v>736</v>
      </c>
      <c r="F269" s="210" t="s">
        <v>737</v>
      </c>
      <c r="G269" s="208"/>
      <c r="H269" s="208"/>
      <c r="I269" s="211"/>
      <c r="J269" s="212">
        <f>BK269</f>
        <v>0</v>
      </c>
      <c r="K269" s="208"/>
      <c r="L269" s="213"/>
      <c r="M269" s="214"/>
      <c r="N269" s="215"/>
      <c r="O269" s="215"/>
      <c r="P269" s="216">
        <f>SUM(P270:P276)</f>
        <v>0</v>
      </c>
      <c r="Q269" s="215"/>
      <c r="R269" s="216">
        <f>SUM(R270:R276)</f>
        <v>0</v>
      </c>
      <c r="S269" s="215"/>
      <c r="T269" s="217">
        <f>SUM(T270:T276)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8" t="s">
        <v>86</v>
      </c>
      <c r="AT269" s="219" t="s">
        <v>78</v>
      </c>
      <c r="AU269" s="219" t="s">
        <v>79</v>
      </c>
      <c r="AY269" s="218" t="s">
        <v>156</v>
      </c>
      <c r="BK269" s="220">
        <f>SUM(BK270:BK276)</f>
        <v>0</v>
      </c>
    </row>
    <row r="270" s="2" customFormat="1" ht="115.8" customHeight="1">
      <c r="A270" s="35"/>
      <c r="B270" s="36"/>
      <c r="C270" s="235" t="s">
        <v>640</v>
      </c>
      <c r="D270" s="235" t="s">
        <v>214</v>
      </c>
      <c r="E270" s="236" t="s">
        <v>1146</v>
      </c>
      <c r="F270" s="237" t="s">
        <v>1147</v>
      </c>
      <c r="G270" s="238" t="s">
        <v>240</v>
      </c>
      <c r="H270" s="239">
        <v>10</v>
      </c>
      <c r="I270" s="240"/>
      <c r="J270" s="241">
        <f>ROUND(I270*H270,2)</f>
        <v>0</v>
      </c>
      <c r="K270" s="237" t="s">
        <v>161</v>
      </c>
      <c r="L270" s="41"/>
      <c r="M270" s="242" t="s">
        <v>1</v>
      </c>
      <c r="N270" s="243" t="s">
        <v>44</v>
      </c>
      <c r="O270" s="88"/>
      <c r="P270" s="231">
        <f>O270*H270</f>
        <v>0</v>
      </c>
      <c r="Q270" s="231">
        <v>0</v>
      </c>
      <c r="R270" s="231">
        <f>Q270*H270</f>
        <v>0</v>
      </c>
      <c r="S270" s="231">
        <v>0</v>
      </c>
      <c r="T270" s="232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33" t="s">
        <v>295</v>
      </c>
      <c r="AT270" s="233" t="s">
        <v>214</v>
      </c>
      <c r="AU270" s="233" t="s">
        <v>86</v>
      </c>
      <c r="AY270" s="14" t="s">
        <v>156</v>
      </c>
      <c r="BE270" s="234">
        <f>IF(N270="základní",J270,0)</f>
        <v>0</v>
      </c>
      <c r="BF270" s="234">
        <f>IF(N270="snížená",J270,0)</f>
        <v>0</v>
      </c>
      <c r="BG270" s="234">
        <f>IF(N270="zákl. přenesená",J270,0)</f>
        <v>0</v>
      </c>
      <c r="BH270" s="234">
        <f>IF(N270="sníž. přenesená",J270,0)</f>
        <v>0</v>
      </c>
      <c r="BI270" s="234">
        <f>IF(N270="nulová",J270,0)</f>
        <v>0</v>
      </c>
      <c r="BJ270" s="14" t="s">
        <v>86</v>
      </c>
      <c r="BK270" s="234">
        <f>ROUND(I270*H270,2)</f>
        <v>0</v>
      </c>
      <c r="BL270" s="14" t="s">
        <v>295</v>
      </c>
      <c r="BM270" s="233" t="s">
        <v>1148</v>
      </c>
    </row>
    <row r="271" s="2" customFormat="1" ht="34.8" customHeight="1">
      <c r="A271" s="35"/>
      <c r="B271" s="36"/>
      <c r="C271" s="235" t="s">
        <v>644</v>
      </c>
      <c r="D271" s="235" t="s">
        <v>214</v>
      </c>
      <c r="E271" s="236" t="s">
        <v>1149</v>
      </c>
      <c r="F271" s="237" t="s">
        <v>1150</v>
      </c>
      <c r="G271" s="238" t="s">
        <v>240</v>
      </c>
      <c r="H271" s="239">
        <v>2</v>
      </c>
      <c r="I271" s="240"/>
      <c r="J271" s="241">
        <f>ROUND(I271*H271,2)</f>
        <v>0</v>
      </c>
      <c r="K271" s="237" t="s">
        <v>161</v>
      </c>
      <c r="L271" s="41"/>
      <c r="M271" s="242" t="s">
        <v>1</v>
      </c>
      <c r="N271" s="243" t="s">
        <v>44</v>
      </c>
      <c r="O271" s="88"/>
      <c r="P271" s="231">
        <f>O271*H271</f>
        <v>0</v>
      </c>
      <c r="Q271" s="231">
        <v>0</v>
      </c>
      <c r="R271" s="231">
        <f>Q271*H271</f>
        <v>0</v>
      </c>
      <c r="S271" s="231">
        <v>0</v>
      </c>
      <c r="T271" s="232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33" t="s">
        <v>295</v>
      </c>
      <c r="AT271" s="233" t="s">
        <v>214</v>
      </c>
      <c r="AU271" s="233" t="s">
        <v>86</v>
      </c>
      <c r="AY271" s="14" t="s">
        <v>156</v>
      </c>
      <c r="BE271" s="234">
        <f>IF(N271="základní",J271,0)</f>
        <v>0</v>
      </c>
      <c r="BF271" s="234">
        <f>IF(N271="snížená",J271,0)</f>
        <v>0</v>
      </c>
      <c r="BG271" s="234">
        <f>IF(N271="zákl. přenesená",J271,0)</f>
        <v>0</v>
      </c>
      <c r="BH271" s="234">
        <f>IF(N271="sníž. přenesená",J271,0)</f>
        <v>0</v>
      </c>
      <c r="BI271" s="234">
        <f>IF(N271="nulová",J271,0)</f>
        <v>0</v>
      </c>
      <c r="BJ271" s="14" t="s">
        <v>86</v>
      </c>
      <c r="BK271" s="234">
        <f>ROUND(I271*H271,2)</f>
        <v>0</v>
      </c>
      <c r="BL271" s="14" t="s">
        <v>295</v>
      </c>
      <c r="BM271" s="233" t="s">
        <v>1151</v>
      </c>
    </row>
    <row r="272" s="2" customFormat="1" ht="34.8" customHeight="1">
      <c r="A272" s="35"/>
      <c r="B272" s="36"/>
      <c r="C272" s="235" t="s">
        <v>652</v>
      </c>
      <c r="D272" s="235" t="s">
        <v>214</v>
      </c>
      <c r="E272" s="236" t="s">
        <v>1152</v>
      </c>
      <c r="F272" s="237" t="s">
        <v>1153</v>
      </c>
      <c r="G272" s="238" t="s">
        <v>240</v>
      </c>
      <c r="H272" s="239">
        <v>32</v>
      </c>
      <c r="I272" s="240"/>
      <c r="J272" s="241">
        <f>ROUND(I272*H272,2)</f>
        <v>0</v>
      </c>
      <c r="K272" s="237" t="s">
        <v>161</v>
      </c>
      <c r="L272" s="41"/>
      <c r="M272" s="242" t="s">
        <v>1</v>
      </c>
      <c r="N272" s="243" t="s">
        <v>44</v>
      </c>
      <c r="O272" s="88"/>
      <c r="P272" s="231">
        <f>O272*H272</f>
        <v>0</v>
      </c>
      <c r="Q272" s="231">
        <v>0</v>
      </c>
      <c r="R272" s="231">
        <f>Q272*H272</f>
        <v>0</v>
      </c>
      <c r="S272" s="231">
        <v>0</v>
      </c>
      <c r="T272" s="232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33" t="s">
        <v>295</v>
      </c>
      <c r="AT272" s="233" t="s">
        <v>214</v>
      </c>
      <c r="AU272" s="233" t="s">
        <v>86</v>
      </c>
      <c r="AY272" s="14" t="s">
        <v>156</v>
      </c>
      <c r="BE272" s="234">
        <f>IF(N272="základní",J272,0)</f>
        <v>0</v>
      </c>
      <c r="BF272" s="234">
        <f>IF(N272="snížená",J272,0)</f>
        <v>0</v>
      </c>
      <c r="BG272" s="234">
        <f>IF(N272="zákl. přenesená",J272,0)</f>
        <v>0</v>
      </c>
      <c r="BH272" s="234">
        <f>IF(N272="sníž. přenesená",J272,0)</f>
        <v>0</v>
      </c>
      <c r="BI272" s="234">
        <f>IF(N272="nulová",J272,0)</f>
        <v>0</v>
      </c>
      <c r="BJ272" s="14" t="s">
        <v>86</v>
      </c>
      <c r="BK272" s="234">
        <f>ROUND(I272*H272,2)</f>
        <v>0</v>
      </c>
      <c r="BL272" s="14" t="s">
        <v>295</v>
      </c>
      <c r="BM272" s="233" t="s">
        <v>1154</v>
      </c>
    </row>
    <row r="273" s="2" customFormat="1" ht="34.8" customHeight="1">
      <c r="A273" s="35"/>
      <c r="B273" s="36"/>
      <c r="C273" s="235" t="s">
        <v>656</v>
      </c>
      <c r="D273" s="235" t="s">
        <v>214</v>
      </c>
      <c r="E273" s="236" t="s">
        <v>1155</v>
      </c>
      <c r="F273" s="237" t="s">
        <v>1156</v>
      </c>
      <c r="G273" s="238" t="s">
        <v>240</v>
      </c>
      <c r="H273" s="239">
        <v>2</v>
      </c>
      <c r="I273" s="240"/>
      <c r="J273" s="241">
        <f>ROUND(I273*H273,2)</f>
        <v>0</v>
      </c>
      <c r="K273" s="237" t="s">
        <v>161</v>
      </c>
      <c r="L273" s="41"/>
      <c r="M273" s="242" t="s">
        <v>1</v>
      </c>
      <c r="N273" s="243" t="s">
        <v>44</v>
      </c>
      <c r="O273" s="88"/>
      <c r="P273" s="231">
        <f>O273*H273</f>
        <v>0</v>
      </c>
      <c r="Q273" s="231">
        <v>0</v>
      </c>
      <c r="R273" s="231">
        <f>Q273*H273</f>
        <v>0</v>
      </c>
      <c r="S273" s="231">
        <v>0</v>
      </c>
      <c r="T273" s="232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33" t="s">
        <v>295</v>
      </c>
      <c r="AT273" s="233" t="s">
        <v>214</v>
      </c>
      <c r="AU273" s="233" t="s">
        <v>86</v>
      </c>
      <c r="AY273" s="14" t="s">
        <v>156</v>
      </c>
      <c r="BE273" s="234">
        <f>IF(N273="základní",J273,0)</f>
        <v>0</v>
      </c>
      <c r="BF273" s="234">
        <f>IF(N273="snížená",J273,0)</f>
        <v>0</v>
      </c>
      <c r="BG273" s="234">
        <f>IF(N273="zákl. přenesená",J273,0)</f>
        <v>0</v>
      </c>
      <c r="BH273" s="234">
        <f>IF(N273="sníž. přenesená",J273,0)</f>
        <v>0</v>
      </c>
      <c r="BI273" s="234">
        <f>IF(N273="nulová",J273,0)</f>
        <v>0</v>
      </c>
      <c r="BJ273" s="14" t="s">
        <v>86</v>
      </c>
      <c r="BK273" s="234">
        <f>ROUND(I273*H273,2)</f>
        <v>0</v>
      </c>
      <c r="BL273" s="14" t="s">
        <v>295</v>
      </c>
      <c r="BM273" s="233" t="s">
        <v>1157</v>
      </c>
    </row>
    <row r="274" s="2" customFormat="1" ht="34.8" customHeight="1">
      <c r="A274" s="35"/>
      <c r="B274" s="36"/>
      <c r="C274" s="235" t="s">
        <v>660</v>
      </c>
      <c r="D274" s="235" t="s">
        <v>214</v>
      </c>
      <c r="E274" s="236" t="s">
        <v>1158</v>
      </c>
      <c r="F274" s="237" t="s">
        <v>1159</v>
      </c>
      <c r="G274" s="238" t="s">
        <v>240</v>
      </c>
      <c r="H274" s="239">
        <v>32</v>
      </c>
      <c r="I274" s="240"/>
      <c r="J274" s="241">
        <f>ROUND(I274*H274,2)</f>
        <v>0</v>
      </c>
      <c r="K274" s="237" t="s">
        <v>161</v>
      </c>
      <c r="L274" s="41"/>
      <c r="M274" s="242" t="s">
        <v>1</v>
      </c>
      <c r="N274" s="243" t="s">
        <v>44</v>
      </c>
      <c r="O274" s="88"/>
      <c r="P274" s="231">
        <f>O274*H274</f>
        <v>0</v>
      </c>
      <c r="Q274" s="231">
        <v>0</v>
      </c>
      <c r="R274" s="231">
        <f>Q274*H274</f>
        <v>0</v>
      </c>
      <c r="S274" s="231">
        <v>0</v>
      </c>
      <c r="T274" s="232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33" t="s">
        <v>295</v>
      </c>
      <c r="AT274" s="233" t="s">
        <v>214</v>
      </c>
      <c r="AU274" s="233" t="s">
        <v>86</v>
      </c>
      <c r="AY274" s="14" t="s">
        <v>156</v>
      </c>
      <c r="BE274" s="234">
        <f>IF(N274="základní",J274,0)</f>
        <v>0</v>
      </c>
      <c r="BF274" s="234">
        <f>IF(N274="snížená",J274,0)</f>
        <v>0</v>
      </c>
      <c r="BG274" s="234">
        <f>IF(N274="zákl. přenesená",J274,0)</f>
        <v>0</v>
      </c>
      <c r="BH274" s="234">
        <f>IF(N274="sníž. přenesená",J274,0)</f>
        <v>0</v>
      </c>
      <c r="BI274" s="234">
        <f>IF(N274="nulová",J274,0)</f>
        <v>0</v>
      </c>
      <c r="BJ274" s="14" t="s">
        <v>86</v>
      </c>
      <c r="BK274" s="234">
        <f>ROUND(I274*H274,2)</f>
        <v>0</v>
      </c>
      <c r="BL274" s="14" t="s">
        <v>295</v>
      </c>
      <c r="BM274" s="233" t="s">
        <v>1160</v>
      </c>
    </row>
    <row r="275" s="2" customFormat="1" ht="105.6" customHeight="1">
      <c r="A275" s="35"/>
      <c r="B275" s="36"/>
      <c r="C275" s="235" t="s">
        <v>664</v>
      </c>
      <c r="D275" s="235" t="s">
        <v>214</v>
      </c>
      <c r="E275" s="236" t="s">
        <v>1161</v>
      </c>
      <c r="F275" s="237" t="s">
        <v>1162</v>
      </c>
      <c r="G275" s="238" t="s">
        <v>240</v>
      </c>
      <c r="H275" s="239">
        <v>32</v>
      </c>
      <c r="I275" s="240"/>
      <c r="J275" s="241">
        <f>ROUND(I275*H275,2)</f>
        <v>0</v>
      </c>
      <c r="K275" s="237" t="s">
        <v>161</v>
      </c>
      <c r="L275" s="41"/>
      <c r="M275" s="242" t="s">
        <v>1</v>
      </c>
      <c r="N275" s="243" t="s">
        <v>44</v>
      </c>
      <c r="O275" s="88"/>
      <c r="P275" s="231">
        <f>O275*H275</f>
        <v>0</v>
      </c>
      <c r="Q275" s="231">
        <v>0</v>
      </c>
      <c r="R275" s="231">
        <f>Q275*H275</f>
        <v>0</v>
      </c>
      <c r="S275" s="231">
        <v>0</v>
      </c>
      <c r="T275" s="232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33" t="s">
        <v>295</v>
      </c>
      <c r="AT275" s="233" t="s">
        <v>214</v>
      </c>
      <c r="AU275" s="233" t="s">
        <v>86</v>
      </c>
      <c r="AY275" s="14" t="s">
        <v>156</v>
      </c>
      <c r="BE275" s="234">
        <f>IF(N275="základní",J275,0)</f>
        <v>0</v>
      </c>
      <c r="BF275" s="234">
        <f>IF(N275="snížená",J275,0)</f>
        <v>0</v>
      </c>
      <c r="BG275" s="234">
        <f>IF(N275="zákl. přenesená",J275,0)</f>
        <v>0</v>
      </c>
      <c r="BH275" s="234">
        <f>IF(N275="sníž. přenesená",J275,0)</f>
        <v>0</v>
      </c>
      <c r="BI275" s="234">
        <f>IF(N275="nulová",J275,0)</f>
        <v>0</v>
      </c>
      <c r="BJ275" s="14" t="s">
        <v>86</v>
      </c>
      <c r="BK275" s="234">
        <f>ROUND(I275*H275,2)</f>
        <v>0</v>
      </c>
      <c r="BL275" s="14" t="s">
        <v>295</v>
      </c>
      <c r="BM275" s="233" t="s">
        <v>1163</v>
      </c>
    </row>
    <row r="276" s="2" customFormat="1" ht="45" customHeight="1">
      <c r="A276" s="35"/>
      <c r="B276" s="36"/>
      <c r="C276" s="235" t="s">
        <v>668</v>
      </c>
      <c r="D276" s="235" t="s">
        <v>214</v>
      </c>
      <c r="E276" s="236" t="s">
        <v>1164</v>
      </c>
      <c r="F276" s="237" t="s">
        <v>1165</v>
      </c>
      <c r="G276" s="238" t="s">
        <v>240</v>
      </c>
      <c r="H276" s="239">
        <v>2</v>
      </c>
      <c r="I276" s="240"/>
      <c r="J276" s="241">
        <f>ROUND(I276*H276,2)</f>
        <v>0</v>
      </c>
      <c r="K276" s="237" t="s">
        <v>161</v>
      </c>
      <c r="L276" s="41"/>
      <c r="M276" s="246" t="s">
        <v>1</v>
      </c>
      <c r="N276" s="247" t="s">
        <v>44</v>
      </c>
      <c r="O276" s="248"/>
      <c r="P276" s="249">
        <f>O276*H276</f>
        <v>0</v>
      </c>
      <c r="Q276" s="249">
        <v>0</v>
      </c>
      <c r="R276" s="249">
        <f>Q276*H276</f>
        <v>0</v>
      </c>
      <c r="S276" s="249">
        <v>0</v>
      </c>
      <c r="T276" s="250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33" t="s">
        <v>86</v>
      </c>
      <c r="AT276" s="233" t="s">
        <v>214</v>
      </c>
      <c r="AU276" s="233" t="s">
        <v>86</v>
      </c>
      <c r="AY276" s="14" t="s">
        <v>156</v>
      </c>
      <c r="BE276" s="234">
        <f>IF(N276="základní",J276,0)</f>
        <v>0</v>
      </c>
      <c r="BF276" s="234">
        <f>IF(N276="snížená",J276,0)</f>
        <v>0</v>
      </c>
      <c r="BG276" s="234">
        <f>IF(N276="zákl. přenesená",J276,0)</f>
        <v>0</v>
      </c>
      <c r="BH276" s="234">
        <f>IF(N276="sníž. přenesená",J276,0)</f>
        <v>0</v>
      </c>
      <c r="BI276" s="234">
        <f>IF(N276="nulová",J276,0)</f>
        <v>0</v>
      </c>
      <c r="BJ276" s="14" t="s">
        <v>86</v>
      </c>
      <c r="BK276" s="234">
        <f>ROUND(I276*H276,2)</f>
        <v>0</v>
      </c>
      <c r="BL276" s="14" t="s">
        <v>86</v>
      </c>
      <c r="BM276" s="233" t="s">
        <v>1166</v>
      </c>
    </row>
    <row r="277" s="2" customFormat="1" ht="6.96" customHeight="1">
      <c r="A277" s="35"/>
      <c r="B277" s="63"/>
      <c r="C277" s="64"/>
      <c r="D277" s="64"/>
      <c r="E277" s="64"/>
      <c r="F277" s="64"/>
      <c r="G277" s="64"/>
      <c r="H277" s="64"/>
      <c r="I277" s="64"/>
      <c r="J277" s="64"/>
      <c r="K277" s="64"/>
      <c r="L277" s="41"/>
      <c r="M277" s="3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</row>
  </sheetData>
  <sheetProtection sheet="1" autoFilter="0" formatColumns="0" formatRows="0" objects="1" scenarios="1" spinCount="100000" saltValue="eZ13rr5yyGb3AiKcpGC0T0RMCmjeCFOjBmr8q2oleDqYuy8IKGAvn2OP4qVTI3UE65D5uiHXhYdfh+s5JQ5SQA==" hashValue="zU00D35buqF1IMsU+iboA8chGmBZbLs49phPwEdAKgbwI+1LofGFcolwjIduaTfWapz7Ffzat94xUa/kw/yokQ==" algorithmName="SHA-512" password="CC35"/>
  <autoFilter ref="C128:K27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2.28125" style="1" customWidth="1"/>
    <col min="9" max="9" width="21.57422" style="1" customWidth="1"/>
    <col min="10" max="10" width="21.57422" style="1" customWidth="1"/>
    <col min="11" max="11" width="21.57422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111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89</v>
      </c>
    </row>
    <row r="4" s="1" customFormat="1" ht="24.96" customHeight="1">
      <c r="B4" s="17"/>
      <c r="D4" s="145" t="s">
        <v>119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24" customHeight="1">
      <c r="B7" s="17"/>
      <c r="E7" s="148" t="str">
        <f>'Rekapitulace stavby'!K6</f>
        <v>Oprava PZS na přejezdu P2156 v km 101,296 a PZS P2157 v km 102,845 úseku Lenešice - Břvany</v>
      </c>
      <c r="F7" s="147"/>
      <c r="G7" s="147"/>
      <c r="H7" s="147"/>
      <c r="L7" s="17"/>
    </row>
    <row r="8" s="1" customFormat="1" ht="12" customHeight="1">
      <c r="B8" s="17"/>
      <c r="D8" s="147" t="s">
        <v>120</v>
      </c>
      <c r="L8" s="17"/>
    </row>
    <row r="9" s="2" customFormat="1" ht="14.4" customHeight="1">
      <c r="A9" s="35"/>
      <c r="B9" s="41"/>
      <c r="C9" s="35"/>
      <c r="D9" s="35"/>
      <c r="E9" s="148" t="s">
        <v>909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122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4.4" customHeight="1">
      <c r="A11" s="35"/>
      <c r="B11" s="41"/>
      <c r="C11" s="35"/>
      <c r="D11" s="35"/>
      <c r="E11" s="149" t="s">
        <v>766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88</v>
      </c>
      <c r="G13" s="35"/>
      <c r="H13" s="35"/>
      <c r="I13" s="147" t="s">
        <v>20</v>
      </c>
      <c r="J13" s="138" t="s">
        <v>21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22</v>
      </c>
      <c r="E14" s="35"/>
      <c r="F14" s="138" t="s">
        <v>23</v>
      </c>
      <c r="G14" s="35"/>
      <c r="H14" s="35"/>
      <c r="I14" s="147" t="s">
        <v>24</v>
      </c>
      <c r="J14" s="150" t="str">
        <f>'Rekapitulace stavby'!AN8</f>
        <v>2. 11. 2020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26</v>
      </c>
      <c r="E16" s="35"/>
      <c r="F16" s="35"/>
      <c r="G16" s="35"/>
      <c r="H16" s="35"/>
      <c r="I16" s="147" t="s">
        <v>27</v>
      </c>
      <c r="J16" s="138" t="s">
        <v>28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124</v>
      </c>
      <c r="F17" s="35"/>
      <c r="G17" s="35"/>
      <c r="H17" s="35"/>
      <c r="I17" s="147" t="s">
        <v>30</v>
      </c>
      <c r="J17" s="138" t="s">
        <v>31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32</v>
      </c>
      <c r="E19" s="35"/>
      <c r="F19" s="35"/>
      <c r="G19" s="35"/>
      <c r="H19" s="35"/>
      <c r="I19" s="147" t="s">
        <v>27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30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34</v>
      </c>
      <c r="E22" s="35"/>
      <c r="F22" s="35"/>
      <c r="G22" s="35"/>
      <c r="H22" s="35"/>
      <c r="I22" s="147" t="s">
        <v>27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30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36</v>
      </c>
      <c r="E25" s="35"/>
      <c r="F25" s="35"/>
      <c r="G25" s="35"/>
      <c r="H25" s="35"/>
      <c r="I25" s="147" t="s">
        <v>27</v>
      </c>
      <c r="J25" s="138" t="s">
        <v>1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37</v>
      </c>
      <c r="F26" s="35"/>
      <c r="G26" s="35"/>
      <c r="H26" s="35"/>
      <c r="I26" s="147" t="s">
        <v>30</v>
      </c>
      <c r="J26" s="138" t="s">
        <v>1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38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4.4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39</v>
      </c>
      <c r="E32" s="35"/>
      <c r="F32" s="35"/>
      <c r="G32" s="35"/>
      <c r="H32" s="35"/>
      <c r="I32" s="35"/>
      <c r="J32" s="157">
        <f>ROUND(J124,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41</v>
      </c>
      <c r="G34" s="35"/>
      <c r="H34" s="35"/>
      <c r="I34" s="158" t="s">
        <v>40</v>
      </c>
      <c r="J34" s="158" t="s">
        <v>42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43</v>
      </c>
      <c r="E35" s="147" t="s">
        <v>44</v>
      </c>
      <c r="F35" s="160">
        <f>ROUND((SUM(BE124:BE155)),  2)</f>
        <v>0</v>
      </c>
      <c r="G35" s="35"/>
      <c r="H35" s="35"/>
      <c r="I35" s="161">
        <v>0.20999999999999999</v>
      </c>
      <c r="J35" s="160">
        <f>ROUND(((SUM(BE124:BE155))*I35),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45</v>
      </c>
      <c r="F36" s="160">
        <f>ROUND((SUM(BF124:BF155)),  2)</f>
        <v>0</v>
      </c>
      <c r="G36" s="35"/>
      <c r="H36" s="35"/>
      <c r="I36" s="161">
        <v>0.14999999999999999</v>
      </c>
      <c r="J36" s="160">
        <f>ROUND(((SUM(BF124:BF155))*I36),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46</v>
      </c>
      <c r="F37" s="160">
        <f>ROUND((SUM(BG124:BG155)),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47</v>
      </c>
      <c r="F38" s="160">
        <f>ROUND((SUM(BH124:BH155)),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48</v>
      </c>
      <c r="F39" s="160">
        <f>ROUND((SUM(BI124:BI155)),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49</v>
      </c>
      <c r="E41" s="164"/>
      <c r="F41" s="164"/>
      <c r="G41" s="165" t="s">
        <v>50</v>
      </c>
      <c r="H41" s="166" t="s">
        <v>51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52</v>
      </c>
      <c r="E50" s="170"/>
      <c r="F50" s="170"/>
      <c r="G50" s="169" t="s">
        <v>53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54</v>
      </c>
      <c r="E61" s="172"/>
      <c r="F61" s="173" t="s">
        <v>55</v>
      </c>
      <c r="G61" s="171" t="s">
        <v>54</v>
      </c>
      <c r="H61" s="172"/>
      <c r="I61" s="172"/>
      <c r="J61" s="174" t="s">
        <v>55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56</v>
      </c>
      <c r="E65" s="175"/>
      <c r="F65" s="175"/>
      <c r="G65" s="169" t="s">
        <v>57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54</v>
      </c>
      <c r="E76" s="172"/>
      <c r="F76" s="173" t="s">
        <v>55</v>
      </c>
      <c r="G76" s="171" t="s">
        <v>54</v>
      </c>
      <c r="H76" s="172"/>
      <c r="I76" s="172"/>
      <c r="J76" s="174" t="s">
        <v>55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4" customHeight="1">
      <c r="A85" s="35"/>
      <c r="B85" s="36"/>
      <c r="C85" s="37"/>
      <c r="D85" s="37"/>
      <c r="E85" s="180" t="str">
        <f>E7</f>
        <v>Oprava PZS na přejezdu P2156 v km 101,296 a PZS P2157 v km 102,845 úseku Lenešice - Břvany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120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4.4" customHeight="1">
      <c r="A87" s="35"/>
      <c r="B87" s="36"/>
      <c r="C87" s="37"/>
      <c r="D87" s="37"/>
      <c r="E87" s="180" t="s">
        <v>909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122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4.4" customHeight="1">
      <c r="A89" s="35"/>
      <c r="B89" s="36"/>
      <c r="C89" s="37"/>
      <c r="D89" s="37"/>
      <c r="E89" s="73" t="str">
        <f>E11</f>
        <v>02 - Stavební část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22</v>
      </c>
      <c r="D91" s="37"/>
      <c r="E91" s="37"/>
      <c r="F91" s="24" t="str">
        <f>F14</f>
        <v xml:space="preserve"> </v>
      </c>
      <c r="G91" s="37"/>
      <c r="H91" s="37"/>
      <c r="I91" s="29" t="s">
        <v>24</v>
      </c>
      <c r="J91" s="76" t="str">
        <f>IF(J14="","",J14)</f>
        <v>2. 11. 2020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6" customHeight="1">
      <c r="A93" s="35"/>
      <c r="B93" s="36"/>
      <c r="C93" s="29" t="s">
        <v>26</v>
      </c>
      <c r="D93" s="37"/>
      <c r="E93" s="37"/>
      <c r="F93" s="24" t="str">
        <f>E17</f>
        <v>Správa železnic, státní organizace</v>
      </c>
      <c r="G93" s="37"/>
      <c r="H93" s="37"/>
      <c r="I93" s="29" t="s">
        <v>34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6" customHeight="1">
      <c r="A94" s="35"/>
      <c r="B94" s="36"/>
      <c r="C94" s="29" t="s">
        <v>32</v>
      </c>
      <c r="D94" s="37"/>
      <c r="E94" s="37"/>
      <c r="F94" s="24" t="str">
        <f>IF(E20="","",E20)</f>
        <v>Vyplň údaj</v>
      </c>
      <c r="G94" s="37"/>
      <c r="H94" s="37"/>
      <c r="I94" s="29" t="s">
        <v>36</v>
      </c>
      <c r="J94" s="33" t="str">
        <f>E26</f>
        <v>Žitný David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126</v>
      </c>
      <c r="D96" s="182"/>
      <c r="E96" s="182"/>
      <c r="F96" s="182"/>
      <c r="G96" s="182"/>
      <c r="H96" s="182"/>
      <c r="I96" s="182"/>
      <c r="J96" s="183" t="s">
        <v>127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128</v>
      </c>
      <c r="D98" s="37"/>
      <c r="E98" s="37"/>
      <c r="F98" s="37"/>
      <c r="G98" s="37"/>
      <c r="H98" s="37"/>
      <c r="I98" s="37"/>
      <c r="J98" s="107">
        <f>J124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129</v>
      </c>
    </row>
    <row r="99" s="9" customFormat="1" ht="24.96" customHeight="1">
      <c r="A99" s="9"/>
      <c r="B99" s="185"/>
      <c r="C99" s="186"/>
      <c r="D99" s="187" t="s">
        <v>767</v>
      </c>
      <c r="E99" s="188"/>
      <c r="F99" s="188"/>
      <c r="G99" s="188"/>
      <c r="H99" s="188"/>
      <c r="I99" s="188"/>
      <c r="J99" s="189">
        <f>J125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5"/>
      <c r="C100" s="186"/>
      <c r="D100" s="187" t="s">
        <v>768</v>
      </c>
      <c r="E100" s="188"/>
      <c r="F100" s="188"/>
      <c r="G100" s="188"/>
      <c r="H100" s="188"/>
      <c r="I100" s="188"/>
      <c r="J100" s="189">
        <f>J126</f>
        <v>0</v>
      </c>
      <c r="K100" s="186"/>
      <c r="L100" s="19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1"/>
      <c r="C101" s="130"/>
      <c r="D101" s="192" t="s">
        <v>769</v>
      </c>
      <c r="E101" s="193"/>
      <c r="F101" s="193"/>
      <c r="G101" s="193"/>
      <c r="H101" s="193"/>
      <c r="I101" s="193"/>
      <c r="J101" s="194">
        <f>J127</f>
        <v>0</v>
      </c>
      <c r="K101" s="130"/>
      <c r="L101" s="19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5"/>
      <c r="C102" s="186"/>
      <c r="D102" s="187" t="s">
        <v>770</v>
      </c>
      <c r="E102" s="188"/>
      <c r="F102" s="188"/>
      <c r="G102" s="188"/>
      <c r="H102" s="188"/>
      <c r="I102" s="188"/>
      <c r="J102" s="189">
        <f>J151</f>
        <v>0</v>
      </c>
      <c r="K102" s="186"/>
      <c r="L102" s="19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141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" customHeight="1">
      <c r="A112" s="35"/>
      <c r="B112" s="36"/>
      <c r="C112" s="37"/>
      <c r="D112" s="37"/>
      <c r="E112" s="180" t="str">
        <f>E7</f>
        <v>Oprava PZS na přejezdu P2156 v km 101,296 a PZS P2157 v km 102,845 úseku Lenešice - Břvany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1" customFormat="1" ht="12" customHeight="1">
      <c r="B113" s="18"/>
      <c r="C113" s="29" t="s">
        <v>120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="2" customFormat="1" ht="14.4" customHeight="1">
      <c r="A114" s="35"/>
      <c r="B114" s="36"/>
      <c r="C114" s="37"/>
      <c r="D114" s="37"/>
      <c r="E114" s="180" t="s">
        <v>909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122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4.4" customHeight="1">
      <c r="A116" s="35"/>
      <c r="B116" s="36"/>
      <c r="C116" s="37"/>
      <c r="D116" s="37"/>
      <c r="E116" s="73" t="str">
        <f>E11</f>
        <v>02 - Stavební část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22</v>
      </c>
      <c r="D118" s="37"/>
      <c r="E118" s="37"/>
      <c r="F118" s="24" t="str">
        <f>F14</f>
        <v xml:space="preserve"> </v>
      </c>
      <c r="G118" s="37"/>
      <c r="H118" s="37"/>
      <c r="I118" s="29" t="s">
        <v>24</v>
      </c>
      <c r="J118" s="76" t="str">
        <f>IF(J14="","",J14)</f>
        <v>2. 11. 2020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6" customHeight="1">
      <c r="A120" s="35"/>
      <c r="B120" s="36"/>
      <c r="C120" s="29" t="s">
        <v>26</v>
      </c>
      <c r="D120" s="37"/>
      <c r="E120" s="37"/>
      <c r="F120" s="24" t="str">
        <f>E17</f>
        <v>Správa železnic, státní organizace</v>
      </c>
      <c r="G120" s="37"/>
      <c r="H120" s="37"/>
      <c r="I120" s="29" t="s">
        <v>34</v>
      </c>
      <c r="J120" s="33" t="str">
        <f>E23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6" customHeight="1">
      <c r="A121" s="35"/>
      <c r="B121" s="36"/>
      <c r="C121" s="29" t="s">
        <v>32</v>
      </c>
      <c r="D121" s="37"/>
      <c r="E121" s="37"/>
      <c r="F121" s="24" t="str">
        <f>IF(E20="","",E20)</f>
        <v>Vyplň údaj</v>
      </c>
      <c r="G121" s="37"/>
      <c r="H121" s="37"/>
      <c r="I121" s="29" t="s">
        <v>36</v>
      </c>
      <c r="J121" s="33" t="str">
        <f>E26</f>
        <v>Žitný David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96"/>
      <c r="B123" s="197"/>
      <c r="C123" s="198" t="s">
        <v>142</v>
      </c>
      <c r="D123" s="199" t="s">
        <v>64</v>
      </c>
      <c r="E123" s="199" t="s">
        <v>60</v>
      </c>
      <c r="F123" s="199" t="s">
        <v>61</v>
      </c>
      <c r="G123" s="199" t="s">
        <v>143</v>
      </c>
      <c r="H123" s="199" t="s">
        <v>144</v>
      </c>
      <c r="I123" s="199" t="s">
        <v>145</v>
      </c>
      <c r="J123" s="199" t="s">
        <v>127</v>
      </c>
      <c r="K123" s="200" t="s">
        <v>146</v>
      </c>
      <c r="L123" s="201"/>
      <c r="M123" s="97" t="s">
        <v>1</v>
      </c>
      <c r="N123" s="98" t="s">
        <v>43</v>
      </c>
      <c r="O123" s="98" t="s">
        <v>147</v>
      </c>
      <c r="P123" s="98" t="s">
        <v>148</v>
      </c>
      <c r="Q123" s="98" t="s">
        <v>149</v>
      </c>
      <c r="R123" s="98" t="s">
        <v>150</v>
      </c>
      <c r="S123" s="98" t="s">
        <v>151</v>
      </c>
      <c r="T123" s="99" t="s">
        <v>152</v>
      </c>
      <c r="U123" s="196"/>
      <c r="V123" s="196"/>
      <c r="W123" s="196"/>
      <c r="X123" s="196"/>
      <c r="Y123" s="196"/>
      <c r="Z123" s="196"/>
      <c r="AA123" s="196"/>
      <c r="AB123" s="196"/>
      <c r="AC123" s="196"/>
      <c r="AD123" s="196"/>
      <c r="AE123" s="196"/>
    </row>
    <row r="124" s="2" customFormat="1" ht="22.8" customHeight="1">
      <c r="A124" s="35"/>
      <c r="B124" s="36"/>
      <c r="C124" s="104" t="s">
        <v>153</v>
      </c>
      <c r="D124" s="37"/>
      <c r="E124" s="37"/>
      <c r="F124" s="37"/>
      <c r="G124" s="37"/>
      <c r="H124" s="37"/>
      <c r="I124" s="37"/>
      <c r="J124" s="202">
        <f>BK124</f>
        <v>0</v>
      </c>
      <c r="K124" s="37"/>
      <c r="L124" s="41"/>
      <c r="M124" s="100"/>
      <c r="N124" s="203"/>
      <c r="O124" s="101"/>
      <c r="P124" s="204">
        <f>P125+P126+P151</f>
        <v>0</v>
      </c>
      <c r="Q124" s="101"/>
      <c r="R124" s="204">
        <f>R125+R126+R151</f>
        <v>106.45287999999999</v>
      </c>
      <c r="S124" s="101"/>
      <c r="T124" s="205">
        <f>T125+T126+T151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78</v>
      </c>
      <c r="AU124" s="14" t="s">
        <v>129</v>
      </c>
      <c r="BK124" s="206">
        <f>BK125+BK126+BK151</f>
        <v>0</v>
      </c>
    </row>
    <row r="125" s="12" customFormat="1" ht="25.92" customHeight="1">
      <c r="A125" s="12"/>
      <c r="B125" s="207"/>
      <c r="C125" s="208"/>
      <c r="D125" s="209" t="s">
        <v>78</v>
      </c>
      <c r="E125" s="210" t="s">
        <v>771</v>
      </c>
      <c r="F125" s="210" t="s">
        <v>772</v>
      </c>
      <c r="G125" s="208"/>
      <c r="H125" s="208"/>
      <c r="I125" s="211"/>
      <c r="J125" s="212">
        <f>BK125</f>
        <v>0</v>
      </c>
      <c r="K125" s="208"/>
      <c r="L125" s="213"/>
      <c r="M125" s="214"/>
      <c r="N125" s="215"/>
      <c r="O125" s="215"/>
      <c r="P125" s="216">
        <v>0</v>
      </c>
      <c r="Q125" s="215"/>
      <c r="R125" s="216">
        <v>0</v>
      </c>
      <c r="S125" s="215"/>
      <c r="T125" s="217"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8" t="s">
        <v>86</v>
      </c>
      <c r="AT125" s="219" t="s">
        <v>78</v>
      </c>
      <c r="AU125" s="219" t="s">
        <v>79</v>
      </c>
      <c r="AY125" s="218" t="s">
        <v>156</v>
      </c>
      <c r="BK125" s="220">
        <v>0</v>
      </c>
    </row>
    <row r="126" s="12" customFormat="1" ht="25.92" customHeight="1">
      <c r="A126" s="12"/>
      <c r="B126" s="207"/>
      <c r="C126" s="208"/>
      <c r="D126" s="209" t="s">
        <v>78</v>
      </c>
      <c r="E126" s="210" t="s">
        <v>157</v>
      </c>
      <c r="F126" s="210" t="s">
        <v>773</v>
      </c>
      <c r="G126" s="208"/>
      <c r="H126" s="208"/>
      <c r="I126" s="211"/>
      <c r="J126" s="212">
        <f>BK126</f>
        <v>0</v>
      </c>
      <c r="K126" s="208"/>
      <c r="L126" s="213"/>
      <c r="M126" s="214"/>
      <c r="N126" s="215"/>
      <c r="O126" s="215"/>
      <c r="P126" s="216">
        <f>P127</f>
        <v>0</v>
      </c>
      <c r="Q126" s="215"/>
      <c r="R126" s="216">
        <f>R127</f>
        <v>106.45287999999999</v>
      </c>
      <c r="S126" s="215"/>
      <c r="T126" s="217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8" t="s">
        <v>166</v>
      </c>
      <c r="AT126" s="219" t="s">
        <v>78</v>
      </c>
      <c r="AU126" s="219" t="s">
        <v>79</v>
      </c>
      <c r="AY126" s="218" t="s">
        <v>156</v>
      </c>
      <c r="BK126" s="220">
        <f>BK127</f>
        <v>0</v>
      </c>
    </row>
    <row r="127" s="12" customFormat="1" ht="22.8" customHeight="1">
      <c r="A127" s="12"/>
      <c r="B127" s="207"/>
      <c r="C127" s="208"/>
      <c r="D127" s="209" t="s">
        <v>78</v>
      </c>
      <c r="E127" s="244" t="s">
        <v>774</v>
      </c>
      <c r="F127" s="244" t="s">
        <v>775</v>
      </c>
      <c r="G127" s="208"/>
      <c r="H127" s="208"/>
      <c r="I127" s="211"/>
      <c r="J127" s="245">
        <f>BK127</f>
        <v>0</v>
      </c>
      <c r="K127" s="208"/>
      <c r="L127" s="213"/>
      <c r="M127" s="214"/>
      <c r="N127" s="215"/>
      <c r="O127" s="215"/>
      <c r="P127" s="216">
        <f>SUM(P128:P150)</f>
        <v>0</v>
      </c>
      <c r="Q127" s="215"/>
      <c r="R127" s="216">
        <f>SUM(R128:R150)</f>
        <v>106.45287999999999</v>
      </c>
      <c r="S127" s="215"/>
      <c r="T127" s="217">
        <f>SUM(T128:T150)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8" t="s">
        <v>166</v>
      </c>
      <c r="AT127" s="219" t="s">
        <v>78</v>
      </c>
      <c r="AU127" s="219" t="s">
        <v>86</v>
      </c>
      <c r="AY127" s="218" t="s">
        <v>156</v>
      </c>
      <c r="BK127" s="220">
        <f>SUM(BK128:BK150)</f>
        <v>0</v>
      </c>
    </row>
    <row r="128" s="2" customFormat="1" ht="22.2" customHeight="1">
      <c r="A128" s="35"/>
      <c r="B128" s="36"/>
      <c r="C128" s="235" t="s">
        <v>86</v>
      </c>
      <c r="D128" s="235" t="s">
        <v>214</v>
      </c>
      <c r="E128" s="236" t="s">
        <v>776</v>
      </c>
      <c r="F128" s="237" t="s">
        <v>777</v>
      </c>
      <c r="G128" s="238" t="s">
        <v>329</v>
      </c>
      <c r="H128" s="239">
        <v>1.3500000000000001</v>
      </c>
      <c r="I128" s="240"/>
      <c r="J128" s="241">
        <f>ROUND(I128*H128,2)</f>
        <v>0</v>
      </c>
      <c r="K128" s="237" t="s">
        <v>778</v>
      </c>
      <c r="L128" s="41"/>
      <c r="M128" s="242" t="s">
        <v>1</v>
      </c>
      <c r="N128" s="243" t="s">
        <v>44</v>
      </c>
      <c r="O128" s="88"/>
      <c r="P128" s="231">
        <f>O128*H128</f>
        <v>0</v>
      </c>
      <c r="Q128" s="231">
        <v>0.0088000000000000005</v>
      </c>
      <c r="R128" s="231">
        <f>Q128*H128</f>
        <v>0.011880000000000002</v>
      </c>
      <c r="S128" s="231">
        <v>0</v>
      </c>
      <c r="T128" s="23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3" t="s">
        <v>86</v>
      </c>
      <c r="AT128" s="233" t="s">
        <v>214</v>
      </c>
      <c r="AU128" s="233" t="s">
        <v>89</v>
      </c>
      <c r="AY128" s="14" t="s">
        <v>156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4" t="s">
        <v>86</v>
      </c>
      <c r="BK128" s="234">
        <f>ROUND(I128*H128,2)</f>
        <v>0</v>
      </c>
      <c r="BL128" s="14" t="s">
        <v>86</v>
      </c>
      <c r="BM128" s="233" t="s">
        <v>779</v>
      </c>
    </row>
    <row r="129" s="2" customFormat="1">
      <c r="A129" s="35"/>
      <c r="B129" s="36"/>
      <c r="C129" s="37"/>
      <c r="D129" s="251" t="s">
        <v>780</v>
      </c>
      <c r="E129" s="37"/>
      <c r="F129" s="252" t="s">
        <v>781</v>
      </c>
      <c r="G129" s="37"/>
      <c r="H129" s="37"/>
      <c r="I129" s="253"/>
      <c r="J129" s="37"/>
      <c r="K129" s="37"/>
      <c r="L129" s="41"/>
      <c r="M129" s="254"/>
      <c r="N129" s="255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780</v>
      </c>
      <c r="AU129" s="14" t="s">
        <v>89</v>
      </c>
    </row>
    <row r="130" s="2" customFormat="1" ht="57.6" customHeight="1">
      <c r="A130" s="35"/>
      <c r="B130" s="36"/>
      <c r="C130" s="235" t="s">
        <v>89</v>
      </c>
      <c r="D130" s="235" t="s">
        <v>214</v>
      </c>
      <c r="E130" s="236" t="s">
        <v>782</v>
      </c>
      <c r="F130" s="237" t="s">
        <v>783</v>
      </c>
      <c r="G130" s="238" t="s">
        <v>160</v>
      </c>
      <c r="H130" s="239">
        <v>1350</v>
      </c>
      <c r="I130" s="240"/>
      <c r="J130" s="241">
        <f>ROUND(I130*H130,2)</f>
        <v>0</v>
      </c>
      <c r="K130" s="237" t="s">
        <v>778</v>
      </c>
      <c r="L130" s="41"/>
      <c r="M130" s="242" t="s">
        <v>1</v>
      </c>
      <c r="N130" s="243" t="s">
        <v>44</v>
      </c>
      <c r="O130" s="88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3" t="s">
        <v>86</v>
      </c>
      <c r="AT130" s="233" t="s">
        <v>214</v>
      </c>
      <c r="AU130" s="233" t="s">
        <v>89</v>
      </c>
      <c r="AY130" s="14" t="s">
        <v>156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4" t="s">
        <v>86</v>
      </c>
      <c r="BK130" s="234">
        <f>ROUND(I130*H130,2)</f>
        <v>0</v>
      </c>
      <c r="BL130" s="14" t="s">
        <v>86</v>
      </c>
      <c r="BM130" s="233" t="s">
        <v>784</v>
      </c>
    </row>
    <row r="131" s="2" customFormat="1">
      <c r="A131" s="35"/>
      <c r="B131" s="36"/>
      <c r="C131" s="37"/>
      <c r="D131" s="251" t="s">
        <v>780</v>
      </c>
      <c r="E131" s="37"/>
      <c r="F131" s="252" t="s">
        <v>785</v>
      </c>
      <c r="G131" s="37"/>
      <c r="H131" s="37"/>
      <c r="I131" s="253"/>
      <c r="J131" s="37"/>
      <c r="K131" s="37"/>
      <c r="L131" s="41"/>
      <c r="M131" s="254"/>
      <c r="N131" s="255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780</v>
      </c>
      <c r="AU131" s="14" t="s">
        <v>89</v>
      </c>
    </row>
    <row r="132" s="2" customFormat="1" ht="34.8" customHeight="1">
      <c r="A132" s="35"/>
      <c r="B132" s="36"/>
      <c r="C132" s="235" t="s">
        <v>166</v>
      </c>
      <c r="D132" s="235" t="s">
        <v>214</v>
      </c>
      <c r="E132" s="236" t="s">
        <v>789</v>
      </c>
      <c r="F132" s="237" t="s">
        <v>790</v>
      </c>
      <c r="G132" s="238" t="s">
        <v>791</v>
      </c>
      <c r="H132" s="239">
        <v>375</v>
      </c>
      <c r="I132" s="240"/>
      <c r="J132" s="241">
        <f>ROUND(I132*H132,2)</f>
        <v>0</v>
      </c>
      <c r="K132" s="237" t="s">
        <v>778</v>
      </c>
      <c r="L132" s="41"/>
      <c r="M132" s="242" t="s">
        <v>1</v>
      </c>
      <c r="N132" s="243" t="s">
        <v>44</v>
      </c>
      <c r="O132" s="88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3" t="s">
        <v>86</v>
      </c>
      <c r="AT132" s="233" t="s">
        <v>214</v>
      </c>
      <c r="AU132" s="233" t="s">
        <v>89</v>
      </c>
      <c r="AY132" s="14" t="s">
        <v>156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4" t="s">
        <v>86</v>
      </c>
      <c r="BK132" s="234">
        <f>ROUND(I132*H132,2)</f>
        <v>0</v>
      </c>
      <c r="BL132" s="14" t="s">
        <v>86</v>
      </c>
      <c r="BM132" s="233" t="s">
        <v>792</v>
      </c>
    </row>
    <row r="133" s="2" customFormat="1">
      <c r="A133" s="35"/>
      <c r="B133" s="36"/>
      <c r="C133" s="37"/>
      <c r="D133" s="251" t="s">
        <v>780</v>
      </c>
      <c r="E133" s="37"/>
      <c r="F133" s="252" t="s">
        <v>793</v>
      </c>
      <c r="G133" s="37"/>
      <c r="H133" s="37"/>
      <c r="I133" s="253"/>
      <c r="J133" s="37"/>
      <c r="K133" s="37"/>
      <c r="L133" s="41"/>
      <c r="M133" s="254"/>
      <c r="N133" s="255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780</v>
      </c>
      <c r="AU133" s="14" t="s">
        <v>89</v>
      </c>
    </row>
    <row r="134" s="2" customFormat="1" ht="22.2" customHeight="1">
      <c r="A134" s="35"/>
      <c r="B134" s="36"/>
      <c r="C134" s="235" t="s">
        <v>170</v>
      </c>
      <c r="D134" s="235" t="s">
        <v>214</v>
      </c>
      <c r="E134" s="236" t="s">
        <v>794</v>
      </c>
      <c r="F134" s="237" t="s">
        <v>795</v>
      </c>
      <c r="G134" s="238" t="s">
        <v>791</v>
      </c>
      <c r="H134" s="239">
        <v>350</v>
      </c>
      <c r="I134" s="240"/>
      <c r="J134" s="241">
        <f>ROUND(I134*H134,2)</f>
        <v>0</v>
      </c>
      <c r="K134" s="237" t="s">
        <v>778</v>
      </c>
      <c r="L134" s="41"/>
      <c r="M134" s="242" t="s">
        <v>1</v>
      </c>
      <c r="N134" s="243" t="s">
        <v>44</v>
      </c>
      <c r="O134" s="88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3" t="s">
        <v>86</v>
      </c>
      <c r="AT134" s="233" t="s">
        <v>214</v>
      </c>
      <c r="AU134" s="233" t="s">
        <v>89</v>
      </c>
      <c r="AY134" s="14" t="s">
        <v>156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4" t="s">
        <v>86</v>
      </c>
      <c r="BK134" s="234">
        <f>ROUND(I134*H134,2)</f>
        <v>0</v>
      </c>
      <c r="BL134" s="14" t="s">
        <v>86</v>
      </c>
      <c r="BM134" s="233" t="s">
        <v>796</v>
      </c>
    </row>
    <row r="135" s="2" customFormat="1">
      <c r="A135" s="35"/>
      <c r="B135" s="36"/>
      <c r="C135" s="37"/>
      <c r="D135" s="251" t="s">
        <v>780</v>
      </c>
      <c r="E135" s="37"/>
      <c r="F135" s="252" t="s">
        <v>793</v>
      </c>
      <c r="G135" s="37"/>
      <c r="H135" s="37"/>
      <c r="I135" s="253"/>
      <c r="J135" s="37"/>
      <c r="K135" s="37"/>
      <c r="L135" s="41"/>
      <c r="M135" s="254"/>
      <c r="N135" s="255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780</v>
      </c>
      <c r="AU135" s="14" t="s">
        <v>89</v>
      </c>
    </row>
    <row r="136" s="2" customFormat="1" ht="45" customHeight="1">
      <c r="A136" s="35"/>
      <c r="B136" s="36"/>
      <c r="C136" s="235" t="s">
        <v>174</v>
      </c>
      <c r="D136" s="235" t="s">
        <v>214</v>
      </c>
      <c r="E136" s="236" t="s">
        <v>797</v>
      </c>
      <c r="F136" s="237" t="s">
        <v>798</v>
      </c>
      <c r="G136" s="238" t="s">
        <v>791</v>
      </c>
      <c r="H136" s="239">
        <v>350</v>
      </c>
      <c r="I136" s="240"/>
      <c r="J136" s="241">
        <f>ROUND(I136*H136,2)</f>
        <v>0</v>
      </c>
      <c r="K136" s="237" t="s">
        <v>778</v>
      </c>
      <c r="L136" s="41"/>
      <c r="M136" s="242" t="s">
        <v>1</v>
      </c>
      <c r="N136" s="243" t="s">
        <v>44</v>
      </c>
      <c r="O136" s="88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3" t="s">
        <v>86</v>
      </c>
      <c r="AT136" s="233" t="s">
        <v>214</v>
      </c>
      <c r="AU136" s="233" t="s">
        <v>89</v>
      </c>
      <c r="AY136" s="14" t="s">
        <v>156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4" t="s">
        <v>86</v>
      </c>
      <c r="BK136" s="234">
        <f>ROUND(I136*H136,2)</f>
        <v>0</v>
      </c>
      <c r="BL136" s="14" t="s">
        <v>86</v>
      </c>
      <c r="BM136" s="233" t="s">
        <v>799</v>
      </c>
    </row>
    <row r="137" s="2" customFormat="1">
      <c r="A137" s="35"/>
      <c r="B137" s="36"/>
      <c r="C137" s="37"/>
      <c r="D137" s="251" t="s">
        <v>780</v>
      </c>
      <c r="E137" s="37"/>
      <c r="F137" s="252" t="s">
        <v>793</v>
      </c>
      <c r="G137" s="37"/>
      <c r="H137" s="37"/>
      <c r="I137" s="253"/>
      <c r="J137" s="37"/>
      <c r="K137" s="37"/>
      <c r="L137" s="41"/>
      <c r="M137" s="254"/>
      <c r="N137" s="255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780</v>
      </c>
      <c r="AU137" s="14" t="s">
        <v>89</v>
      </c>
    </row>
    <row r="138" s="2" customFormat="1" ht="34.8" customHeight="1">
      <c r="A138" s="35"/>
      <c r="B138" s="36"/>
      <c r="C138" s="235" t="s">
        <v>178</v>
      </c>
      <c r="D138" s="235" t="s">
        <v>214</v>
      </c>
      <c r="E138" s="236" t="s">
        <v>800</v>
      </c>
      <c r="F138" s="237" t="s">
        <v>801</v>
      </c>
      <c r="G138" s="238" t="s">
        <v>160</v>
      </c>
      <c r="H138" s="239">
        <v>1350</v>
      </c>
      <c r="I138" s="240"/>
      <c r="J138" s="241">
        <f>ROUND(I138*H138,2)</f>
        <v>0</v>
      </c>
      <c r="K138" s="237" t="s">
        <v>778</v>
      </c>
      <c r="L138" s="41"/>
      <c r="M138" s="242" t="s">
        <v>1</v>
      </c>
      <c r="N138" s="243" t="s">
        <v>44</v>
      </c>
      <c r="O138" s="88"/>
      <c r="P138" s="231">
        <f>O138*H138</f>
        <v>0</v>
      </c>
      <c r="Q138" s="231">
        <v>9.0000000000000006E-05</v>
      </c>
      <c r="R138" s="231">
        <f>Q138*H138</f>
        <v>0.12150000000000001</v>
      </c>
      <c r="S138" s="231">
        <v>0</v>
      </c>
      <c r="T138" s="23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3" t="s">
        <v>86</v>
      </c>
      <c r="AT138" s="233" t="s">
        <v>214</v>
      </c>
      <c r="AU138" s="233" t="s">
        <v>89</v>
      </c>
      <c r="AY138" s="14" t="s">
        <v>156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4" t="s">
        <v>86</v>
      </c>
      <c r="BK138" s="234">
        <f>ROUND(I138*H138,2)</f>
        <v>0</v>
      </c>
      <c r="BL138" s="14" t="s">
        <v>86</v>
      </c>
      <c r="BM138" s="233" t="s">
        <v>802</v>
      </c>
    </row>
    <row r="139" s="2" customFormat="1" ht="45" customHeight="1">
      <c r="A139" s="35"/>
      <c r="B139" s="36"/>
      <c r="C139" s="235" t="s">
        <v>182</v>
      </c>
      <c r="D139" s="235" t="s">
        <v>214</v>
      </c>
      <c r="E139" s="236" t="s">
        <v>806</v>
      </c>
      <c r="F139" s="237" t="s">
        <v>807</v>
      </c>
      <c r="G139" s="238" t="s">
        <v>808</v>
      </c>
      <c r="H139" s="239">
        <v>18.800000000000001</v>
      </c>
      <c r="I139" s="240"/>
      <c r="J139" s="241">
        <f>ROUND(I139*H139,2)</f>
        <v>0</v>
      </c>
      <c r="K139" s="237" t="s">
        <v>778</v>
      </c>
      <c r="L139" s="41"/>
      <c r="M139" s="242" t="s">
        <v>1</v>
      </c>
      <c r="N139" s="243" t="s">
        <v>44</v>
      </c>
      <c r="O139" s="88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3" t="s">
        <v>285</v>
      </c>
      <c r="AT139" s="233" t="s">
        <v>214</v>
      </c>
      <c r="AU139" s="233" t="s">
        <v>89</v>
      </c>
      <c r="AY139" s="14" t="s">
        <v>156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4" t="s">
        <v>86</v>
      </c>
      <c r="BK139" s="234">
        <f>ROUND(I139*H139,2)</f>
        <v>0</v>
      </c>
      <c r="BL139" s="14" t="s">
        <v>285</v>
      </c>
      <c r="BM139" s="233" t="s">
        <v>809</v>
      </c>
    </row>
    <row r="140" s="2" customFormat="1">
      <c r="A140" s="35"/>
      <c r="B140" s="36"/>
      <c r="C140" s="37"/>
      <c r="D140" s="251" t="s">
        <v>780</v>
      </c>
      <c r="E140" s="37"/>
      <c r="F140" s="252" t="s">
        <v>785</v>
      </c>
      <c r="G140" s="37"/>
      <c r="H140" s="37"/>
      <c r="I140" s="253"/>
      <c r="J140" s="37"/>
      <c r="K140" s="37"/>
      <c r="L140" s="41"/>
      <c r="M140" s="254"/>
      <c r="N140" s="255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780</v>
      </c>
      <c r="AU140" s="14" t="s">
        <v>89</v>
      </c>
    </row>
    <row r="141" s="2" customFormat="1" ht="34.8" customHeight="1">
      <c r="A141" s="35"/>
      <c r="B141" s="36"/>
      <c r="C141" s="235" t="s">
        <v>186</v>
      </c>
      <c r="D141" s="235" t="s">
        <v>214</v>
      </c>
      <c r="E141" s="236" t="s">
        <v>810</v>
      </c>
      <c r="F141" s="237" t="s">
        <v>811</v>
      </c>
      <c r="G141" s="238" t="s">
        <v>160</v>
      </c>
      <c r="H141" s="239">
        <v>1350</v>
      </c>
      <c r="I141" s="240"/>
      <c r="J141" s="241">
        <f>ROUND(I141*H141,2)</f>
        <v>0</v>
      </c>
      <c r="K141" s="237" t="s">
        <v>778</v>
      </c>
      <c r="L141" s="41"/>
      <c r="M141" s="242" t="s">
        <v>1</v>
      </c>
      <c r="N141" s="243" t="s">
        <v>44</v>
      </c>
      <c r="O141" s="88"/>
      <c r="P141" s="231">
        <f>O141*H141</f>
        <v>0</v>
      </c>
      <c r="Q141" s="231">
        <v>0.078070000000000001</v>
      </c>
      <c r="R141" s="231">
        <f>Q141*H141</f>
        <v>105.39449999999999</v>
      </c>
      <c r="S141" s="231">
        <v>0</v>
      </c>
      <c r="T141" s="23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3" t="s">
        <v>285</v>
      </c>
      <c r="AT141" s="233" t="s">
        <v>214</v>
      </c>
      <c r="AU141" s="233" t="s">
        <v>89</v>
      </c>
      <c r="AY141" s="14" t="s">
        <v>156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4" t="s">
        <v>86</v>
      </c>
      <c r="BK141" s="234">
        <f>ROUND(I141*H141,2)</f>
        <v>0</v>
      </c>
      <c r="BL141" s="14" t="s">
        <v>285</v>
      </c>
      <c r="BM141" s="233" t="s">
        <v>812</v>
      </c>
    </row>
    <row r="142" s="2" customFormat="1">
      <c r="A142" s="35"/>
      <c r="B142" s="36"/>
      <c r="C142" s="37"/>
      <c r="D142" s="251" t="s">
        <v>780</v>
      </c>
      <c r="E142" s="37"/>
      <c r="F142" s="252" t="s">
        <v>813</v>
      </c>
      <c r="G142" s="37"/>
      <c r="H142" s="37"/>
      <c r="I142" s="253"/>
      <c r="J142" s="37"/>
      <c r="K142" s="37"/>
      <c r="L142" s="41"/>
      <c r="M142" s="254"/>
      <c r="N142" s="255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780</v>
      </c>
      <c r="AU142" s="14" t="s">
        <v>89</v>
      </c>
    </row>
    <row r="143" s="2" customFormat="1" ht="34.8" customHeight="1">
      <c r="A143" s="35"/>
      <c r="B143" s="36"/>
      <c r="C143" s="235" t="s">
        <v>190</v>
      </c>
      <c r="D143" s="235" t="s">
        <v>214</v>
      </c>
      <c r="E143" s="236" t="s">
        <v>814</v>
      </c>
      <c r="F143" s="237" t="s">
        <v>815</v>
      </c>
      <c r="G143" s="238" t="s">
        <v>160</v>
      </c>
      <c r="H143" s="239">
        <v>1350</v>
      </c>
      <c r="I143" s="240"/>
      <c r="J143" s="241">
        <f>ROUND(I143*H143,2)</f>
        <v>0</v>
      </c>
      <c r="K143" s="237" t="s">
        <v>778</v>
      </c>
      <c r="L143" s="41"/>
      <c r="M143" s="242" t="s">
        <v>1</v>
      </c>
      <c r="N143" s="243" t="s">
        <v>44</v>
      </c>
      <c r="O143" s="88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3" t="s">
        <v>86</v>
      </c>
      <c r="AT143" s="233" t="s">
        <v>214</v>
      </c>
      <c r="AU143" s="233" t="s">
        <v>89</v>
      </c>
      <c r="AY143" s="14" t="s">
        <v>156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4" t="s">
        <v>86</v>
      </c>
      <c r="BK143" s="234">
        <f>ROUND(I143*H143,2)</f>
        <v>0</v>
      </c>
      <c r="BL143" s="14" t="s">
        <v>86</v>
      </c>
      <c r="BM143" s="233" t="s">
        <v>816</v>
      </c>
    </row>
    <row r="144" s="2" customFormat="1" ht="34.8" customHeight="1">
      <c r="A144" s="35"/>
      <c r="B144" s="36"/>
      <c r="C144" s="235" t="s">
        <v>194</v>
      </c>
      <c r="D144" s="235" t="s">
        <v>214</v>
      </c>
      <c r="E144" s="236" t="s">
        <v>820</v>
      </c>
      <c r="F144" s="237" t="s">
        <v>821</v>
      </c>
      <c r="G144" s="238" t="s">
        <v>791</v>
      </c>
      <c r="H144" s="239">
        <v>472</v>
      </c>
      <c r="I144" s="240"/>
      <c r="J144" s="241">
        <f>ROUND(I144*H144,2)</f>
        <v>0</v>
      </c>
      <c r="K144" s="237" t="s">
        <v>778</v>
      </c>
      <c r="L144" s="41"/>
      <c r="M144" s="242" t="s">
        <v>1</v>
      </c>
      <c r="N144" s="243" t="s">
        <v>44</v>
      </c>
      <c r="O144" s="88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3" t="s">
        <v>86</v>
      </c>
      <c r="AT144" s="233" t="s">
        <v>214</v>
      </c>
      <c r="AU144" s="233" t="s">
        <v>89</v>
      </c>
      <c r="AY144" s="14" t="s">
        <v>156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4" t="s">
        <v>86</v>
      </c>
      <c r="BK144" s="234">
        <f>ROUND(I144*H144,2)</f>
        <v>0</v>
      </c>
      <c r="BL144" s="14" t="s">
        <v>86</v>
      </c>
      <c r="BM144" s="233" t="s">
        <v>822</v>
      </c>
    </row>
    <row r="145" s="2" customFormat="1">
      <c r="A145" s="35"/>
      <c r="B145" s="36"/>
      <c r="C145" s="37"/>
      <c r="D145" s="251" t="s">
        <v>780</v>
      </c>
      <c r="E145" s="37"/>
      <c r="F145" s="252" t="s">
        <v>823</v>
      </c>
      <c r="G145" s="37"/>
      <c r="H145" s="37"/>
      <c r="I145" s="253"/>
      <c r="J145" s="37"/>
      <c r="K145" s="37"/>
      <c r="L145" s="41"/>
      <c r="M145" s="254"/>
      <c r="N145" s="255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780</v>
      </c>
      <c r="AU145" s="14" t="s">
        <v>89</v>
      </c>
    </row>
    <row r="146" s="2" customFormat="1" ht="45" customHeight="1">
      <c r="A146" s="35"/>
      <c r="B146" s="36"/>
      <c r="C146" s="235" t="s">
        <v>198</v>
      </c>
      <c r="D146" s="235" t="s">
        <v>214</v>
      </c>
      <c r="E146" s="236" t="s">
        <v>824</v>
      </c>
      <c r="F146" s="237" t="s">
        <v>825</v>
      </c>
      <c r="G146" s="238" t="s">
        <v>160</v>
      </c>
      <c r="H146" s="239">
        <v>30</v>
      </c>
      <c r="I146" s="240"/>
      <c r="J146" s="241">
        <f>ROUND(I146*H146,2)</f>
        <v>0</v>
      </c>
      <c r="K146" s="237" t="s">
        <v>778</v>
      </c>
      <c r="L146" s="41"/>
      <c r="M146" s="242" t="s">
        <v>1</v>
      </c>
      <c r="N146" s="243" t="s">
        <v>44</v>
      </c>
      <c r="O146" s="88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3" t="s">
        <v>86</v>
      </c>
      <c r="AT146" s="233" t="s">
        <v>214</v>
      </c>
      <c r="AU146" s="233" t="s">
        <v>89</v>
      </c>
      <c r="AY146" s="14" t="s">
        <v>156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4" t="s">
        <v>86</v>
      </c>
      <c r="BK146" s="234">
        <f>ROUND(I146*H146,2)</f>
        <v>0</v>
      </c>
      <c r="BL146" s="14" t="s">
        <v>86</v>
      </c>
      <c r="BM146" s="233" t="s">
        <v>826</v>
      </c>
    </row>
    <row r="147" s="2" customFormat="1">
      <c r="A147" s="35"/>
      <c r="B147" s="36"/>
      <c r="C147" s="37"/>
      <c r="D147" s="251" t="s">
        <v>780</v>
      </c>
      <c r="E147" s="37"/>
      <c r="F147" s="252" t="s">
        <v>827</v>
      </c>
      <c r="G147" s="37"/>
      <c r="H147" s="37"/>
      <c r="I147" s="253"/>
      <c r="J147" s="37"/>
      <c r="K147" s="37"/>
      <c r="L147" s="41"/>
      <c r="M147" s="254"/>
      <c r="N147" s="255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780</v>
      </c>
      <c r="AU147" s="14" t="s">
        <v>89</v>
      </c>
    </row>
    <row r="148" s="2" customFormat="1" ht="13.8" customHeight="1">
      <c r="A148" s="35"/>
      <c r="B148" s="36"/>
      <c r="C148" s="221" t="s">
        <v>202</v>
      </c>
      <c r="D148" s="221" t="s">
        <v>157</v>
      </c>
      <c r="E148" s="222" t="s">
        <v>828</v>
      </c>
      <c r="F148" s="223" t="s">
        <v>829</v>
      </c>
      <c r="G148" s="224" t="s">
        <v>160</v>
      </c>
      <c r="H148" s="225">
        <v>250</v>
      </c>
      <c r="I148" s="226"/>
      <c r="J148" s="227">
        <f>ROUND(I148*H148,2)</f>
        <v>0</v>
      </c>
      <c r="K148" s="223" t="s">
        <v>778</v>
      </c>
      <c r="L148" s="228"/>
      <c r="M148" s="229" t="s">
        <v>1</v>
      </c>
      <c r="N148" s="230" t="s">
        <v>44</v>
      </c>
      <c r="O148" s="88"/>
      <c r="P148" s="231">
        <f>O148*H148</f>
        <v>0</v>
      </c>
      <c r="Q148" s="231">
        <v>0.0037000000000000002</v>
      </c>
      <c r="R148" s="231">
        <f>Q148*H148</f>
        <v>0.92500000000000004</v>
      </c>
      <c r="S148" s="231">
        <v>0</v>
      </c>
      <c r="T148" s="23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3" t="s">
        <v>308</v>
      </c>
      <c r="AT148" s="233" t="s">
        <v>157</v>
      </c>
      <c r="AU148" s="233" t="s">
        <v>89</v>
      </c>
      <c r="AY148" s="14" t="s">
        <v>156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4" t="s">
        <v>86</v>
      </c>
      <c r="BK148" s="234">
        <f>ROUND(I148*H148,2)</f>
        <v>0</v>
      </c>
      <c r="BL148" s="14" t="s">
        <v>285</v>
      </c>
      <c r="BM148" s="233" t="s">
        <v>830</v>
      </c>
    </row>
    <row r="149" s="2" customFormat="1" ht="34.8" customHeight="1">
      <c r="A149" s="35"/>
      <c r="B149" s="36"/>
      <c r="C149" s="235" t="s">
        <v>206</v>
      </c>
      <c r="D149" s="235" t="s">
        <v>214</v>
      </c>
      <c r="E149" s="236" t="s">
        <v>831</v>
      </c>
      <c r="F149" s="237" t="s">
        <v>832</v>
      </c>
      <c r="G149" s="238" t="s">
        <v>160</v>
      </c>
      <c r="H149" s="239">
        <v>250</v>
      </c>
      <c r="I149" s="240"/>
      <c r="J149" s="241">
        <f>ROUND(I149*H149,2)</f>
        <v>0</v>
      </c>
      <c r="K149" s="237" t="s">
        <v>778</v>
      </c>
      <c r="L149" s="41"/>
      <c r="M149" s="242" t="s">
        <v>1</v>
      </c>
      <c r="N149" s="243" t="s">
        <v>44</v>
      </c>
      <c r="O149" s="88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3" t="s">
        <v>285</v>
      </c>
      <c r="AT149" s="233" t="s">
        <v>214</v>
      </c>
      <c r="AU149" s="233" t="s">
        <v>89</v>
      </c>
      <c r="AY149" s="14" t="s">
        <v>156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4" t="s">
        <v>86</v>
      </c>
      <c r="BK149" s="234">
        <f>ROUND(I149*H149,2)</f>
        <v>0</v>
      </c>
      <c r="BL149" s="14" t="s">
        <v>285</v>
      </c>
      <c r="BM149" s="233" t="s">
        <v>833</v>
      </c>
    </row>
    <row r="150" s="2" customFormat="1">
      <c r="A150" s="35"/>
      <c r="B150" s="36"/>
      <c r="C150" s="37"/>
      <c r="D150" s="251" t="s">
        <v>780</v>
      </c>
      <c r="E150" s="37"/>
      <c r="F150" s="252" t="s">
        <v>834</v>
      </c>
      <c r="G150" s="37"/>
      <c r="H150" s="37"/>
      <c r="I150" s="253"/>
      <c r="J150" s="37"/>
      <c r="K150" s="37"/>
      <c r="L150" s="41"/>
      <c r="M150" s="254"/>
      <c r="N150" s="255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780</v>
      </c>
      <c r="AU150" s="14" t="s">
        <v>89</v>
      </c>
    </row>
    <row r="151" s="12" customFormat="1" ht="25.92" customHeight="1">
      <c r="A151" s="12"/>
      <c r="B151" s="207"/>
      <c r="C151" s="208"/>
      <c r="D151" s="209" t="s">
        <v>78</v>
      </c>
      <c r="E151" s="210" t="s">
        <v>835</v>
      </c>
      <c r="F151" s="210" t="s">
        <v>836</v>
      </c>
      <c r="G151" s="208"/>
      <c r="H151" s="208"/>
      <c r="I151" s="211"/>
      <c r="J151" s="212">
        <f>BK151</f>
        <v>0</v>
      </c>
      <c r="K151" s="208"/>
      <c r="L151" s="213"/>
      <c r="M151" s="214"/>
      <c r="N151" s="215"/>
      <c r="O151" s="215"/>
      <c r="P151" s="216">
        <f>SUM(P152:P155)</f>
        <v>0</v>
      </c>
      <c r="Q151" s="215"/>
      <c r="R151" s="216">
        <f>SUM(R152:R155)</f>
        <v>0</v>
      </c>
      <c r="S151" s="215"/>
      <c r="T151" s="217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8" t="s">
        <v>170</v>
      </c>
      <c r="AT151" s="219" t="s">
        <v>78</v>
      </c>
      <c r="AU151" s="219" t="s">
        <v>79</v>
      </c>
      <c r="AY151" s="218" t="s">
        <v>156</v>
      </c>
      <c r="BK151" s="220">
        <f>SUM(BK152:BK155)</f>
        <v>0</v>
      </c>
    </row>
    <row r="152" s="2" customFormat="1" ht="22.2" customHeight="1">
      <c r="A152" s="35"/>
      <c r="B152" s="36"/>
      <c r="C152" s="235" t="s">
        <v>210</v>
      </c>
      <c r="D152" s="235" t="s">
        <v>214</v>
      </c>
      <c r="E152" s="236" t="s">
        <v>837</v>
      </c>
      <c r="F152" s="237" t="s">
        <v>838</v>
      </c>
      <c r="G152" s="238" t="s">
        <v>558</v>
      </c>
      <c r="H152" s="239">
        <v>64</v>
      </c>
      <c r="I152" s="240"/>
      <c r="J152" s="241">
        <f>ROUND(I152*H152,2)</f>
        <v>0</v>
      </c>
      <c r="K152" s="237" t="s">
        <v>778</v>
      </c>
      <c r="L152" s="41"/>
      <c r="M152" s="242" t="s">
        <v>1</v>
      </c>
      <c r="N152" s="243" t="s">
        <v>44</v>
      </c>
      <c r="O152" s="88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3" t="s">
        <v>86</v>
      </c>
      <c r="AT152" s="233" t="s">
        <v>214</v>
      </c>
      <c r="AU152" s="233" t="s">
        <v>86</v>
      </c>
      <c r="AY152" s="14" t="s">
        <v>156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4" t="s">
        <v>86</v>
      </c>
      <c r="BK152" s="234">
        <f>ROUND(I152*H152,2)</f>
        <v>0</v>
      </c>
      <c r="BL152" s="14" t="s">
        <v>86</v>
      </c>
      <c r="BM152" s="233" t="s">
        <v>839</v>
      </c>
    </row>
    <row r="153" s="2" customFormat="1" ht="34.8" customHeight="1">
      <c r="A153" s="35"/>
      <c r="B153" s="36"/>
      <c r="C153" s="235" t="s">
        <v>8</v>
      </c>
      <c r="D153" s="235" t="s">
        <v>214</v>
      </c>
      <c r="E153" s="236" t="s">
        <v>840</v>
      </c>
      <c r="F153" s="237" t="s">
        <v>841</v>
      </c>
      <c r="G153" s="238" t="s">
        <v>558</v>
      </c>
      <c r="H153" s="239">
        <v>32</v>
      </c>
      <c r="I153" s="240"/>
      <c r="J153" s="241">
        <f>ROUND(I153*H153,2)</f>
        <v>0</v>
      </c>
      <c r="K153" s="237" t="s">
        <v>778</v>
      </c>
      <c r="L153" s="41"/>
      <c r="M153" s="242" t="s">
        <v>1</v>
      </c>
      <c r="N153" s="243" t="s">
        <v>44</v>
      </c>
      <c r="O153" s="88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3" t="s">
        <v>86</v>
      </c>
      <c r="AT153" s="233" t="s">
        <v>214</v>
      </c>
      <c r="AU153" s="233" t="s">
        <v>86</v>
      </c>
      <c r="AY153" s="14" t="s">
        <v>156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4" t="s">
        <v>86</v>
      </c>
      <c r="BK153" s="234">
        <f>ROUND(I153*H153,2)</f>
        <v>0</v>
      </c>
      <c r="BL153" s="14" t="s">
        <v>86</v>
      </c>
      <c r="BM153" s="233" t="s">
        <v>842</v>
      </c>
    </row>
    <row r="154" s="2" customFormat="1" ht="34.8" customHeight="1">
      <c r="A154" s="35"/>
      <c r="B154" s="36"/>
      <c r="C154" s="235" t="s">
        <v>218</v>
      </c>
      <c r="D154" s="235" t="s">
        <v>214</v>
      </c>
      <c r="E154" s="236" t="s">
        <v>843</v>
      </c>
      <c r="F154" s="237" t="s">
        <v>844</v>
      </c>
      <c r="G154" s="238" t="s">
        <v>558</v>
      </c>
      <c r="H154" s="239">
        <v>32</v>
      </c>
      <c r="I154" s="240"/>
      <c r="J154" s="241">
        <f>ROUND(I154*H154,2)</f>
        <v>0</v>
      </c>
      <c r="K154" s="237" t="s">
        <v>778</v>
      </c>
      <c r="L154" s="41"/>
      <c r="M154" s="242" t="s">
        <v>1</v>
      </c>
      <c r="N154" s="243" t="s">
        <v>44</v>
      </c>
      <c r="O154" s="88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3" t="s">
        <v>86</v>
      </c>
      <c r="AT154" s="233" t="s">
        <v>214</v>
      </c>
      <c r="AU154" s="233" t="s">
        <v>86</v>
      </c>
      <c r="AY154" s="14" t="s">
        <v>156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4" t="s">
        <v>86</v>
      </c>
      <c r="BK154" s="234">
        <f>ROUND(I154*H154,2)</f>
        <v>0</v>
      </c>
      <c r="BL154" s="14" t="s">
        <v>86</v>
      </c>
      <c r="BM154" s="233" t="s">
        <v>845</v>
      </c>
    </row>
    <row r="155" s="2" customFormat="1" ht="22.2" customHeight="1">
      <c r="A155" s="35"/>
      <c r="B155" s="36"/>
      <c r="C155" s="235" t="s">
        <v>222</v>
      </c>
      <c r="D155" s="235" t="s">
        <v>214</v>
      </c>
      <c r="E155" s="236" t="s">
        <v>846</v>
      </c>
      <c r="F155" s="237" t="s">
        <v>847</v>
      </c>
      <c r="G155" s="238" t="s">
        <v>558</v>
      </c>
      <c r="H155" s="239">
        <v>64</v>
      </c>
      <c r="I155" s="240"/>
      <c r="J155" s="241">
        <f>ROUND(I155*H155,2)</f>
        <v>0</v>
      </c>
      <c r="K155" s="237" t="s">
        <v>778</v>
      </c>
      <c r="L155" s="41"/>
      <c r="M155" s="246" t="s">
        <v>1</v>
      </c>
      <c r="N155" s="247" t="s">
        <v>44</v>
      </c>
      <c r="O155" s="248"/>
      <c r="P155" s="249">
        <f>O155*H155</f>
        <v>0</v>
      </c>
      <c r="Q155" s="249">
        <v>0</v>
      </c>
      <c r="R155" s="249">
        <f>Q155*H155</f>
        <v>0</v>
      </c>
      <c r="S155" s="249">
        <v>0</v>
      </c>
      <c r="T155" s="25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3" t="s">
        <v>86</v>
      </c>
      <c r="AT155" s="233" t="s">
        <v>214</v>
      </c>
      <c r="AU155" s="233" t="s">
        <v>86</v>
      </c>
      <c r="AY155" s="14" t="s">
        <v>156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4" t="s">
        <v>86</v>
      </c>
      <c r="BK155" s="234">
        <f>ROUND(I155*H155,2)</f>
        <v>0</v>
      </c>
      <c r="BL155" s="14" t="s">
        <v>86</v>
      </c>
      <c r="BM155" s="233" t="s">
        <v>848</v>
      </c>
    </row>
    <row r="156" s="2" customFormat="1" ht="6.96" customHeight="1">
      <c r="A156" s="35"/>
      <c r="B156" s="63"/>
      <c r="C156" s="64"/>
      <c r="D156" s="64"/>
      <c r="E156" s="64"/>
      <c r="F156" s="64"/>
      <c r="G156" s="64"/>
      <c r="H156" s="64"/>
      <c r="I156" s="64"/>
      <c r="J156" s="64"/>
      <c r="K156" s="64"/>
      <c r="L156" s="41"/>
      <c r="M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</row>
  </sheetData>
  <sheetProtection sheet="1" autoFilter="0" formatColumns="0" formatRows="0" objects="1" scenarios="1" spinCount="100000" saltValue="vaeQsQMvMxzfXcKy0JXh+EcTlcImH8WVkG/cfTp+OuKAk+Z/kX1U44wKpjvyMYkDWbZn4RaWtWEVhBKlZGlc6A==" hashValue="ifE/Kk8wCjFARg3+fMgsBLQLytmJw4hmxtx6NN4XwdqI3/mBaPczCs8eHADFf66bdToD6ncHHo6VhTLPYrVh+g==" algorithmName="SHA-512" password="CC35"/>
  <autoFilter ref="C123:K15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Žitný David</dc:creator>
  <cp:lastModifiedBy>Žitný David</cp:lastModifiedBy>
  <dcterms:created xsi:type="dcterms:W3CDTF">2020-11-07T14:33:38Z</dcterms:created>
  <dcterms:modified xsi:type="dcterms:W3CDTF">2020-11-07T14:33:51Z</dcterms:modified>
</cp:coreProperties>
</file>